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480" windowHeight="11640"/>
  </bookViews>
  <sheets>
    <sheet name="Лист1" sheetId="1" r:id="rId1"/>
  </sheets>
  <definedNames>
    <definedName name="_xlnm.Print_Titles" localSheetId="0">Лист1!$17:$17</definedName>
    <definedName name="_xlnm.Print_Area" localSheetId="0">Лист1!$A$1:$M$89</definedName>
  </definedNames>
  <calcPr calcId="114210" fullCalcOnLoad="1"/>
</workbook>
</file>

<file path=xl/calcChain.xml><?xml version="1.0" encoding="utf-8"?>
<calcChain xmlns="http://schemas.openxmlformats.org/spreadsheetml/2006/main">
  <c r="M24" i="1"/>
  <c r="L24"/>
  <c r="K83"/>
  <c r="G83"/>
  <c r="K82"/>
  <c r="G82"/>
  <c r="G81"/>
  <c r="M81"/>
  <c r="L81"/>
  <c r="K81"/>
  <c r="J81"/>
  <c r="I81"/>
  <c r="H81"/>
  <c r="K80"/>
  <c r="G80"/>
  <c r="K79"/>
  <c r="G79"/>
  <c r="K78"/>
  <c r="G78"/>
  <c r="K77"/>
  <c r="G77"/>
  <c r="K76"/>
  <c r="G76"/>
  <c r="G75"/>
  <c r="M75"/>
  <c r="L75"/>
  <c r="K75"/>
  <c r="J75"/>
  <c r="I75"/>
  <c r="H75"/>
  <c r="K74"/>
  <c r="G74"/>
  <c r="K73"/>
  <c r="G73"/>
  <c r="K72"/>
  <c r="G72"/>
  <c r="K71"/>
  <c r="G71"/>
  <c r="K70"/>
  <c r="G70"/>
  <c r="K69"/>
  <c r="G69"/>
  <c r="K68"/>
  <c r="G68"/>
  <c r="K67"/>
  <c r="G67"/>
  <c r="K66"/>
  <c r="G66"/>
  <c r="K65"/>
  <c r="G65"/>
  <c r="K64"/>
  <c r="G64"/>
  <c r="K63"/>
  <c r="G63"/>
  <c r="M62"/>
  <c r="L62"/>
  <c r="K62"/>
  <c r="J62"/>
  <c r="I62"/>
  <c r="H62"/>
  <c r="G62"/>
  <c r="K54"/>
  <c r="G54"/>
  <c r="K53"/>
  <c r="G53"/>
  <c r="K52"/>
  <c r="G52"/>
  <c r="K51"/>
  <c r="G51"/>
  <c r="K50"/>
  <c r="G50"/>
  <c r="K49"/>
  <c r="G49"/>
  <c r="K48"/>
  <c r="G48"/>
  <c r="K47"/>
  <c r="G47"/>
  <c r="K46"/>
  <c r="G46"/>
  <c r="K45"/>
  <c r="G45"/>
  <c r="K44"/>
  <c r="G44"/>
  <c r="K43"/>
  <c r="G43"/>
  <c r="K42"/>
  <c r="G42"/>
  <c r="K41"/>
  <c r="G41"/>
  <c r="K40"/>
  <c r="G40"/>
  <c r="K39"/>
  <c r="G39"/>
  <c r="K38"/>
  <c r="G38"/>
  <c r="K37"/>
  <c r="G37"/>
  <c r="K36"/>
  <c r="G36"/>
  <c r="K35"/>
  <c r="G35"/>
  <c r="K34"/>
  <c r="G34"/>
  <c r="K33"/>
  <c r="G33"/>
  <c r="M32"/>
  <c r="L32"/>
  <c r="K32"/>
  <c r="J32"/>
  <c r="I32"/>
  <c r="H32"/>
  <c r="G32"/>
  <c r="K31"/>
  <c r="G31"/>
  <c r="K30"/>
  <c r="G30"/>
  <c r="K29"/>
  <c r="G29"/>
  <c r="M28"/>
  <c r="L28"/>
  <c r="K28"/>
  <c r="J28"/>
  <c r="I28"/>
  <c r="H28"/>
  <c r="G28"/>
  <c r="K27"/>
  <c r="G27"/>
  <c r="K26"/>
  <c r="G26"/>
  <c r="K25"/>
  <c r="K24"/>
  <c r="G25"/>
  <c r="J24"/>
  <c r="I24"/>
  <c r="H24"/>
  <c r="G24"/>
  <c r="K23"/>
  <c r="G23"/>
  <c r="K22"/>
  <c r="G22"/>
  <c r="K21"/>
  <c r="G21"/>
  <c r="K20"/>
  <c r="G20"/>
  <c r="M19"/>
  <c r="M18"/>
  <c r="L19"/>
  <c r="K19"/>
  <c r="K18"/>
  <c r="J19"/>
  <c r="I19"/>
  <c r="I18"/>
  <c r="H19"/>
  <c r="L61"/>
  <c r="L60"/>
  <c r="L59"/>
  <c r="L58"/>
  <c r="L57"/>
  <c r="L56"/>
  <c r="L18"/>
  <c r="J18"/>
  <c r="G19"/>
  <c r="G18"/>
  <c r="H18"/>
  <c r="M55"/>
  <c r="L55"/>
  <c r="K61"/>
  <c r="K60"/>
  <c r="K59"/>
  <c r="K58"/>
  <c r="K57"/>
  <c r="K56"/>
  <c r="M84"/>
  <c r="J55"/>
  <c r="G61"/>
  <c r="G60"/>
  <c r="G59"/>
  <c r="G58"/>
  <c r="G57"/>
  <c r="G56"/>
  <c r="I55"/>
  <c r="H55"/>
  <c r="G55"/>
  <c r="I84"/>
  <c r="K55"/>
  <c r="J84"/>
  <c r="L84"/>
  <c r="K84"/>
  <c r="H84"/>
  <c r="G84"/>
</calcChain>
</file>

<file path=xl/sharedStrings.xml><?xml version="1.0" encoding="utf-8"?>
<sst xmlns="http://schemas.openxmlformats.org/spreadsheetml/2006/main" count="344" uniqueCount="236">
  <si>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</si>
  <si>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</si>
  <si>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</si>
  <si>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</si>
  <si>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</si>
  <si>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</si>
  <si>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Загальний фонд</t>
  </si>
  <si>
    <t>Спеціальний фонд</t>
  </si>
  <si>
    <t>у тому числі бюджет розвитку</t>
  </si>
  <si>
    <t>0200000</t>
  </si>
  <si>
    <t/>
  </si>
  <si>
    <t>Виконавчий комiтет  Прилуцької мiської ради</t>
  </si>
  <si>
    <t>0212010</t>
  </si>
  <si>
    <t>2010</t>
  </si>
  <si>
    <t>0731</t>
  </si>
  <si>
    <t>Багатопрофільна стаціонарна медична допомога населенню</t>
  </si>
  <si>
    <t>0212100</t>
  </si>
  <si>
    <t>2100</t>
  </si>
  <si>
    <t>0722</t>
  </si>
  <si>
    <t>Стоматологічна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</si>
  <si>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</si>
  <si>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</si>
  <si>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</si>
  <si>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</si>
  <si>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</si>
  <si>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</si>
  <si>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</si>
  <si>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</si>
  <si>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0763</t>
  </si>
  <si>
    <t>0212152</t>
  </si>
  <si>
    <t>2152</t>
  </si>
  <si>
    <t>Інші програми та заходи у сфері охорони здоров`я</t>
  </si>
  <si>
    <t>0213192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</si>
  <si>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</si>
  <si>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</si>
  <si>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</si>
  <si>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</si>
  <si>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3242</t>
  </si>
  <si>
    <t>1090</t>
  </si>
  <si>
    <t>Інші заходи у сфері соціального захисту і соціального забезпечення</t>
  </si>
  <si>
    <t>Відзначення державних та професійних свят, ювілейних дат, заохочення за заслуги перед  територіальною громадою міста Прилуки
на 2020-2022 роки</t>
  </si>
  <si>
    <t>6030</t>
  </si>
  <si>
    <t>0620</t>
  </si>
  <si>
    <t>Організація благоустрою населених пунктів</t>
  </si>
  <si>
    <t>6060</t>
  </si>
  <si>
    <t>0640</t>
  </si>
  <si>
    <t>Утримання об`єктів соціальної сфери підприємств, що передаються до комунальної власності</t>
  </si>
  <si>
    <t>Облаштування позаміського закладу оздоровлення та відпочинку дітей "Берізка" на базі КП "Санаторій Берізка"</t>
  </si>
  <si>
    <t>6090</t>
  </si>
  <si>
    <t>Інша діяльність у сфері житлово-комунального господарства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</si>
  <si>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</si>
  <si>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</si>
  <si>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</si>
  <si>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</si>
  <si>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</si>
  <si>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</si>
  <si>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</si>
  <si>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</si>
  <si>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</si>
  <si>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Управлiння освiти Прилуцької мiської ради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</si>
  <si>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</si>
  <si>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</si>
  <si>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</si>
  <si>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</si>
  <si>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</si>
  <si>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</si>
  <si>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</si>
  <si>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</si>
  <si>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</si>
  <si>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</si>
  <si>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</si>
  <si>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</si>
  <si>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>0617413</t>
  </si>
  <si>
    <t>7413</t>
  </si>
  <si>
    <t>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</si>
  <si>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</si>
  <si>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</si>
  <si>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</si>
  <si>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Управлiння працi та соцiального захисту населення Прилуцької мiської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</si>
  <si>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</si>
  <si>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</si>
  <si>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</si>
  <si>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</si>
  <si>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</si>
  <si>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</si>
  <si>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</si>
  <si>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</si>
  <si>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</si>
  <si>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</si>
  <si>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</si>
  <si>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</si>
  <si>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</si>
  <si>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</si>
  <si>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</si>
  <si>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</si>
  <si>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3-ї категорії на2020-2022 роки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</si>
  <si>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</si>
  <si>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</si>
  <si>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</si>
  <si>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</si>
  <si>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</si>
  <si>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</si>
  <si>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</si>
  <si>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</si>
  <si>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0813242</t>
  </si>
  <si>
    <t>1200000</t>
  </si>
  <si>
    <t>Управлiння житлово - комунального господарства Прилуцької мiської ради</t>
  </si>
  <si>
    <t>1217640</t>
  </si>
  <si>
    <t>7640</t>
  </si>
  <si>
    <t>0470</t>
  </si>
  <si>
    <t>Заходи з енергозбереження</t>
  </si>
  <si>
    <t>УСЬОГО</t>
  </si>
  <si>
    <t>X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</si>
  <si>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2021 рік</t>
  </si>
  <si>
    <t>Забезпечення санаторно-курортним лікуванням громадян, віднесених до категорії 2, які постраждали внаслідок Чорнобильської катастрофи, на 2021 - 2022 роки</t>
  </si>
  <si>
    <t>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і Луганській областях та членів сімей загиблих учасників АТО/ООС у 2021-2022 роках</t>
  </si>
  <si>
    <t>Розвиток цивільного захисту м.Прилуки на 2021-2025 роки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</si>
  <si>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</si>
  <si>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Харчування учнів 1-4 класів  закладів загальної середньої освіти міста у 2022 році</t>
  </si>
  <si>
    <t>Відшкодування різниці в тарифах на послуги з центалізованого теплопостачання у 2022 році</t>
  </si>
  <si>
    <t>Підтримки об’єднань співвласників багатоквартирних будинків  щодо проведення енергоефективних заходів на 2022-2023 роки</t>
  </si>
  <si>
    <t>Інформаційне забезпечення населення телевізійним та інформаційним продуктом комунального  підприємства Телекомпанії "Прилуки" Прилуцької міської ради на 2021 -2024 роки</t>
  </si>
  <si>
    <t>Санаторно-курортним оздоровлення осіб з інвалідністю внаслідок загального захворювання та з дитинства на  2022-2023 роках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</si>
  <si>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2022 рік</t>
  </si>
  <si>
    <t>Фінансова підтримка  Прилуцької міської організації  ветеранів України на 2022-2024 роки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</si>
  <si>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</si>
  <si>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</si>
  <si>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</si>
  <si>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</si>
  <si>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Розподіл витрат бюджету Прилуцької міської територіальної громади на реалізацію місцевих/регіональних програм у 2022 році</t>
  </si>
  <si>
    <t xml:space="preserve">Поліпшення житлових умов учасників бойових дій та осіб з інвалідністю внаслідок війни з числа учасників АТО за рахунок коштів міського бюджету на 2019-2023 роки» </t>
  </si>
  <si>
    <t xml:space="preserve">Рішення міської ради
 (51 сесія 7 скликання)                                        21 грудня 2018 року №31
</t>
  </si>
  <si>
    <t>0213133</t>
  </si>
  <si>
    <t>3133</t>
  </si>
  <si>
    <t>1040</t>
  </si>
  <si>
    <t>Інші заходи та заклади молодіжної політики</t>
  </si>
  <si>
    <t>Молодь м.Прилуки на 2022-2025 роки</t>
  </si>
  <si>
    <t>Надання одноразової грошової  допомоги жителям міста Прилуки на 2022-2025 роки</t>
  </si>
  <si>
    <t>.0216060</t>
  </si>
  <si>
    <t>.0216090</t>
  </si>
  <si>
    <t>Надання населенню вторинної медичної допомоги на 2022 рік</t>
  </si>
  <si>
    <t>Міська цільва програма Житлово-комунального господарства та організація благоустрію міста Прилуки у 2022 році</t>
  </si>
  <si>
    <t>Утримання безпритульних тварин у реабілітаційному  центрі м.Прилуки на 2022 рік</t>
  </si>
  <si>
    <t xml:space="preserve"> Розвиток фізичної культури та спорту в м.Прилуки на 2022-2025 роки</t>
  </si>
  <si>
    <t>Забезпечення пільговими та безоплатними лікарськими й технічними засобами дитячого населення на 2022 рік</t>
  </si>
  <si>
    <t>Підтримка та розвиток учнівської 
молоді міста на 2022-2024 роки "Обдарованість"</t>
  </si>
  <si>
    <t>Звільнення від батьківської плати 
за  харчування дітей із  сімей учасників АТО (ООС),
дітей із сімей  учасників бойових дій на 
території інших країн</t>
  </si>
  <si>
    <t>Надання медичних послуг дитячому населенню міста Прилуки в закладах  освіти на 2022 рік</t>
  </si>
  <si>
    <t>Крок за кроком до здоров"я Прилуцької загальноосвітньої школи  І-ІІІ ступенів №14 на 2022-2026 роки</t>
  </si>
  <si>
    <t>Надання стоматологічної допомоги мешканцям м.Прилуки на 2022 рік</t>
  </si>
  <si>
    <t>Надання населенню  первинної медичної допомоги на 2022 рік</t>
  </si>
  <si>
    <t>Компенсація фізичним особам, які надають соціальні послуги на 2021-2022 роки</t>
  </si>
  <si>
    <t>Використання електроенергії для зовнішнього освітлення вулиць та світлофорних обєктів у м.Прилуки на 2022 рік</t>
  </si>
  <si>
    <t>"На варті чистоти і порядку" 2022-2023 роки</t>
  </si>
  <si>
    <t>Заходи та роботи з територіальної оборони</t>
  </si>
  <si>
    <t>Територіальна оборона м.Прилуки на 2022 рік</t>
  </si>
  <si>
    <t>.0218240</t>
  </si>
  <si>
    <t>Програма національно-патріотичного виховання в м.Прилуки на 2021-2025 роки</t>
  </si>
  <si>
    <t xml:space="preserve">Рішення№28 Прилуцької міської ради 16(позачергової)сесії 8 скликання  </t>
  </si>
  <si>
    <t xml:space="preserve">Рішення№35 Прилуцької міської ради 16(позачергової)сесії 8 скликання  </t>
  </si>
  <si>
    <t xml:space="preserve">Рішення№27 Прилуцької міської ради 16(позачергової)сесії 8 скликання  </t>
  </si>
  <si>
    <t xml:space="preserve">Рішення№12 Прилуцької міської ради 16(позачергової)сесії 8 скликання  </t>
  </si>
  <si>
    <t xml:space="preserve">Рішення№29 Прилуцької міської ради 16(позачергової)сесії 8 скликання  </t>
  </si>
  <si>
    <t xml:space="preserve">Рішення№18 від 17.12.2019Прилуцької міської ради 64сесії 7 скликання  </t>
  </si>
  <si>
    <t>Надання медичних послуг дитячому населенню на 2022 рік</t>
  </si>
  <si>
    <t xml:space="preserve">Рішення№16 від 13.02.2020 Прилуцької міської ради 65сесії 7 скликання  </t>
  </si>
  <si>
    <t xml:space="preserve">Рішення №3від 06.03.2022р Прилуцької міської ради 16(позачергової)сесії 8 скликання  </t>
  </si>
  <si>
    <t xml:space="preserve">Рішення №6 від 06.03.2022рПрилуцької міської ради 16(позачергової)сесії 8 скликання  </t>
  </si>
  <si>
    <t xml:space="preserve">Рішення №4 від 06.03.2022рПрилуцької міської ради 16(позачергової)сесії 8 скликання  </t>
  </si>
  <si>
    <t xml:space="preserve">Рішення №2 від 06.03.2022рПрилуцької міської ради 16(позачергової)сесії 8 скликання  </t>
  </si>
  <si>
    <t xml:space="preserve">Рішення№1від 06.03.2022р Прилуцької міської ради 16(позачергової)сесії 8 скликання  </t>
  </si>
  <si>
    <t xml:space="preserve">Рішення№13від 06.03.2022р Прилуцької міської ради 16(позачергової)сесії 8 скликання  </t>
  </si>
  <si>
    <t xml:space="preserve">Рішення№32 від 06.03.2022рПрилуцької міської ради 16(позачергової)сесії 8 скликання  </t>
  </si>
  <si>
    <t xml:space="preserve">Рішення№24 від 06.03.2022рПрилуцької міської ради 16(позачергової)сесії 8 скликання  </t>
  </si>
  <si>
    <t xml:space="preserve">Рішення№15 від 06.03.2022рПрилуцької міської ради 16(позачергової)сесії 8 скликання  </t>
  </si>
  <si>
    <t xml:space="preserve">Рішення№30 від 06.03.2022рПрилуцької міської ради 16(позачергової)сесії 8 скликання  </t>
  </si>
  <si>
    <t xml:space="preserve">Рішення№25 від 06.03.2022рПрилуцької міської ради 16(позачергової)сесії 8 скликання  </t>
  </si>
  <si>
    <t xml:space="preserve">Рішення№11від 06.03.2022рПрилуцької міської ради 16(позачергової)сесії 8 скликання  </t>
  </si>
  <si>
    <t xml:space="preserve">Рішення№11від 06.03.2022р Прилуцької міської ради 16(позачергової)сесії 8 скликання  </t>
  </si>
  <si>
    <t xml:space="preserve">Рішення№8 від 06.03.2022рПрилуцької міської ради 16(позачергової)сесії 8 скликання  </t>
  </si>
  <si>
    <t xml:space="preserve">Рішення№17від 06.03.2022р Прилуцької міської ради 16(позачергової)сесії 8 скликання  </t>
  </si>
  <si>
    <t xml:space="preserve">Рішення№18від 06.03.2022р Прилуцької міської ради 16(позачергової)сесії 8 скликання  </t>
  </si>
  <si>
    <t xml:space="preserve">Рішення№20 від 06.03.2022рПрилуцької міської ради 16(позачергової)сесії 8 скликання  </t>
  </si>
  <si>
    <t xml:space="preserve">Рішення№22 від 06.03.2022рПрилуцької міської ради 16(позачергової)сесії 8 скликання  </t>
  </si>
  <si>
    <t xml:space="preserve">Рішення№21 від 06.03.2022рПрилуцької міської ради 16(позачергової)сесії 8 скликання  </t>
  </si>
  <si>
    <t xml:space="preserve">Рішення№26від 06.03.2022р Прилуцької міської ради 16(позачергової)сесії 8 скликання  </t>
  </si>
  <si>
    <t xml:space="preserve">Рішення№31від 06.03.2022р Прилуцької міської ради 16(позачергової)сесії 8 скликання  </t>
  </si>
  <si>
    <t xml:space="preserve">Рішення№19від 06.03.2022рПрилуцької міської ради 16(позачергової)сесії 8 скликання  </t>
  </si>
  <si>
    <t xml:space="preserve">Рішення№23від 06.03.2022р Прилуцької міської ради 16(позачергової)сесії 8 скликання  </t>
  </si>
  <si>
    <t xml:space="preserve">Рішення№17 від 06.03.2022рПрилуцької міської ради 16(позачергової)сесії 8 скликання  </t>
  </si>
  <si>
    <t xml:space="preserve">Рішення№10 від 06.03.2022рПрилуцької міської ради 16(позачергової)сесії 8 скликання  </t>
  </si>
  <si>
    <t xml:space="preserve">Рішення№16від 06.03.2022р Прилуцької міської ради 16(позачергової)сесії 8 скликання  </t>
  </si>
  <si>
    <t xml:space="preserve">Рішення№34від 06.03.2022р Прилуцької міської ради 16(позачергової)сесії 8 скликання  </t>
  </si>
  <si>
    <t xml:space="preserve">Рішення№14від 06.03.2022р Прилуцької міської ради 16(позачергової)сесії 8 скликання  </t>
  </si>
  <si>
    <t>в т.ч. міськ бюджет енергоносії</t>
  </si>
  <si>
    <t xml:space="preserve"> пільгові ліки</t>
  </si>
  <si>
    <t>в т.ч. міськ бюджет з-та</t>
  </si>
  <si>
    <t>в т.ч. міськ бюджет інші</t>
  </si>
  <si>
    <t>Усього                          ЗФ та СФ</t>
  </si>
  <si>
    <t>.0216030</t>
  </si>
  <si>
    <t>.0217380</t>
  </si>
  <si>
    <t>Виконання інвестиційних проектів за рахунок інших субвенцій з державного бюджету</t>
  </si>
  <si>
    <t xml:space="preserve">Рішення№7від 26.05.2022р Прилуцької міської ради 19(позачергової)сесії 8 скликання  </t>
  </si>
  <si>
    <t>Утримання та розвиток автомобільних доріг та дорожньої інфраструктури за рахунок коштів місцевого бюджету</t>
  </si>
  <si>
    <t>Рішення№33від 06.03.2022р Прилуцької міської ради 16(позачергової)сесії 8 скликання;  26.05.22 №6</t>
  </si>
  <si>
    <t>Рішення№30від 06.03.2022р Прилуцької міської ради 16(позачергової)сесії 8 скликання   ;26.05.ріш 7</t>
  </si>
  <si>
    <t>Рішення №5  від 06.03.2022р Прилуцької міської ради 16(позачергової)сесії 8 скликання : 20.05.22  №15</t>
  </si>
  <si>
    <t>Фінансової підтримки комунального підприємства електромереж зовнішнього освітлення “Міськсвітло” Прилуцької міської ради Чернігівської області у 2022 році”</t>
  </si>
  <si>
    <t>Стабілізація діяльності КП комбінат шкільного харчування “Шкільний” на 2022 рік”</t>
  </si>
  <si>
    <t>Забезпечення функціонування громадської вбиральні на 2022 рік»</t>
  </si>
  <si>
    <t>Рішення№14 від 20.05.22 Прилуцької міської ради 18(позачергової)сесії 8 скликання   від 20.05.22</t>
  </si>
  <si>
    <t>.0217693</t>
  </si>
  <si>
    <t>Рішення№17від 20.05.2022р Прилуцької міської ради 18(позачергової)сесії 8 скликання;</t>
  </si>
  <si>
    <t>Рішення№16від 20.05.2022р Прилуцької міської ради 18(позачергової)сесії 8 скликання;</t>
  </si>
  <si>
    <t>“Профілактика правопорушень на 2022 рік”</t>
  </si>
  <si>
    <t>Профілактика правопорушень, забезпечення захисту конституційних прав і свобод громадян Прилуцької міської територіальної громади на 2022 рік”</t>
  </si>
  <si>
    <t>Рішення№11від 20.05.2022р Прилуцької міської ради 18(позачергової)сесії 8 скликання;</t>
  </si>
  <si>
    <t>Рішення№12від 20.05.2022р Прилуцької міської ради 18(позачергової)сесії 8 скликання;</t>
  </si>
  <si>
    <t>Фінансове управління Прилуцької мiської ради</t>
  </si>
  <si>
    <t>Інші заходи, пов'язані з економічною діяльністю</t>
  </si>
  <si>
    <t>.0490</t>
  </si>
  <si>
    <t>Виконано  на 01.07.22</t>
  </si>
  <si>
    <t>'Субвенція з місцевого бюджету державному бюджету на виконання програм соціально-економічного розвитку регіонів</t>
  </si>
  <si>
    <t>Начальник фінансового управління</t>
  </si>
  <si>
    <t>О.І.Ворона</t>
  </si>
  <si>
    <t>міської ради</t>
  </si>
  <si>
    <t xml:space="preserve">Рішення міської ради </t>
  </si>
  <si>
    <t xml:space="preserve"> __________2022 року №___</t>
  </si>
  <si>
    <t xml:space="preserve">   Уточнений план на рік   на 01.07.22</t>
  </si>
  <si>
    <t>Додаток 5</t>
  </si>
  <si>
    <t>ЗАТВЕРДЖЕНО</t>
  </si>
  <si>
    <t>___сесія ___ скликання</t>
  </si>
  <si>
    <r>
      <t xml:space="preserve">Рішення №5  від 06.03.2022р 16(поза)сесії 8 ск. </t>
    </r>
    <r>
      <rPr>
        <b/>
        <sz val="10"/>
        <color indexed="8"/>
        <rFont val="Calibri"/>
        <family val="2"/>
        <charset val="204"/>
      </rPr>
      <t>Зміни внесено рішенням №43 від 06.04.22</t>
    </r>
    <r>
      <rPr>
        <sz val="10"/>
        <color indexed="8"/>
        <rFont val="Calibri"/>
        <family val="2"/>
        <charset val="204"/>
      </rPr>
      <t xml:space="preserve">р. Прилуцької районної державної адміністрації Прилуцької районної військової адміністрації </t>
    </r>
  </si>
  <si>
    <r>
      <t>Пільги місцевої влади на оплату житлово-комунальних послуг та послуг зв’язку особам, які захищали незалежність, суверенітет та територіальну цілісність  України, сім</t>
    </r>
    <r>
      <rPr>
        <b/>
        <sz val="10"/>
        <color indexed="8"/>
        <rFont val="Calibri"/>
        <family val="2"/>
        <charset val="204"/>
      </rPr>
      <t>"</t>
    </r>
    <r>
      <rPr>
        <sz val="10"/>
        <color indexed="8"/>
        <rFont val="Calibri"/>
        <family val="2"/>
        <charset val="204"/>
      </rPr>
      <t>ям воїнів ,загиблих (померлих) в Афганістані та учасникам АТО/ООС,  особам з інвалідністю по зору – членам УТОС, спілці ветеранів Афганістану на 2022 – 2024 роки»</t>
    </r>
  </si>
  <si>
    <r>
      <t xml:space="preserve"> Програма </t>
    </r>
    <r>
      <rPr>
        <b/>
        <sz val="10"/>
        <color indexed="8"/>
        <rFont val="Calibri"/>
        <family val="2"/>
        <charset val="204"/>
      </rPr>
      <t>"</t>
    </r>
    <r>
      <rPr>
        <sz val="10"/>
        <color indexed="8"/>
        <rFont val="Calibri"/>
        <family val="2"/>
        <charset val="204"/>
      </rPr>
      <t>Житлово-комунального господарства та організація благоустрію міста Прилуки у 2022 році"</t>
    </r>
  </si>
  <si>
    <t>0180</t>
  </si>
</sst>
</file>

<file path=xl/styles.xml><?xml version="1.0" encoding="utf-8"?>
<styleSheet xmlns="http://schemas.openxmlformats.org/spreadsheetml/2006/main">
  <fonts count="30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Arial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 Cyr"/>
      <charset val="204"/>
    </font>
    <font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9" fillId="0" borderId="0"/>
    <xf numFmtId="0" fontId="2" fillId="0" borderId="0"/>
  </cellStyleXfs>
  <cellXfs count="10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5" fillId="2" borderId="6" xfId="0" applyFont="1" applyFill="1" applyBorder="1" applyAlignment="1">
      <alignment vertical="center" wrapText="1"/>
    </xf>
    <xf numFmtId="2" fontId="15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7" fillId="2" borderId="6" xfId="0" applyFont="1" applyFill="1" applyBorder="1" applyAlignment="1">
      <alignment vertical="top" wrapText="1"/>
    </xf>
    <xf numFmtId="0" fontId="18" fillId="2" borderId="6" xfId="0" applyFont="1" applyFill="1" applyBorder="1" applyAlignment="1">
      <alignment vertical="center" wrapText="1"/>
    </xf>
    <xf numFmtId="2" fontId="18" fillId="2" borderId="6" xfId="0" applyNumberFormat="1" applyFont="1" applyFill="1" applyBorder="1" applyAlignment="1">
      <alignment horizontal="center" vertical="center" wrapText="1"/>
    </xf>
    <xf numFmtId="2" fontId="18" fillId="2" borderId="6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right" vertical="center"/>
    </xf>
    <xf numFmtId="2" fontId="20" fillId="2" borderId="0" xfId="0" applyNumberFormat="1" applyFont="1" applyFill="1"/>
    <xf numFmtId="0" fontId="20" fillId="2" borderId="0" xfId="0" applyFont="1" applyFill="1"/>
    <xf numFmtId="0" fontId="20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vertical="center" wrapText="1"/>
    </xf>
    <xf numFmtId="2" fontId="21" fillId="2" borderId="6" xfId="2" applyNumberFormat="1" applyFont="1" applyFill="1" applyBorder="1" applyAlignment="1">
      <alignment vertical="top" wrapText="1"/>
    </xf>
    <xf numFmtId="0" fontId="22" fillId="2" borderId="6" xfId="0" applyFont="1" applyFill="1" applyBorder="1" applyAlignment="1">
      <alignment vertical="center" wrapText="1"/>
    </xf>
    <xf numFmtId="2" fontId="22" fillId="2" borderId="6" xfId="0" applyNumberFormat="1" applyFont="1" applyFill="1" applyBorder="1" applyAlignment="1">
      <alignment horizontal="center" vertical="center" wrapText="1"/>
    </xf>
    <xf numFmtId="2" fontId="22" fillId="2" borderId="6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2" fontId="20" fillId="2" borderId="6" xfId="0" applyNumberFormat="1" applyFont="1" applyFill="1" applyBorder="1" applyAlignment="1">
      <alignment horizontal="center" vertical="center" wrapText="1"/>
    </xf>
    <xf numFmtId="2" fontId="20" fillId="2" borderId="6" xfId="0" applyNumberFormat="1" applyFont="1" applyFill="1" applyBorder="1" applyAlignment="1">
      <alignment horizontal="center" vertical="center"/>
    </xf>
    <xf numFmtId="0" fontId="20" fillId="2" borderId="6" xfId="0" quotePrefix="1" applyFont="1" applyFill="1" applyBorder="1" applyAlignment="1">
      <alignment horizontal="center" vertical="center" wrapText="1"/>
    </xf>
    <xf numFmtId="4" fontId="20" fillId="2" borderId="6" xfId="0" quotePrefix="1" applyNumberFormat="1" applyFont="1" applyFill="1" applyBorder="1" applyAlignment="1">
      <alignment horizontal="center" vertical="center" wrapText="1"/>
    </xf>
    <xf numFmtId="4" fontId="20" fillId="2" borderId="6" xfId="0" quotePrefix="1" applyNumberFormat="1" applyFont="1" applyFill="1" applyBorder="1" applyAlignment="1">
      <alignment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2" fontId="16" fillId="2" borderId="0" xfId="0" applyNumberFormat="1" applyFont="1" applyFill="1"/>
    <xf numFmtId="0" fontId="16" fillId="2" borderId="6" xfId="0" applyFont="1" applyFill="1" applyBorder="1" applyAlignment="1">
      <alignment horizontal="left" vertical="top" wrapText="1"/>
    </xf>
    <xf numFmtId="2" fontId="16" fillId="2" borderId="6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vertical="center" wrapText="1"/>
    </xf>
    <xf numFmtId="2" fontId="16" fillId="2" borderId="0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center" wrapText="1"/>
    </xf>
    <xf numFmtId="2" fontId="25" fillId="2" borderId="6" xfId="0" applyNumberFormat="1" applyFont="1" applyFill="1" applyBorder="1" applyAlignment="1">
      <alignment horizontal="center" vertical="center" wrapText="1"/>
    </xf>
    <xf numFmtId="2" fontId="25" fillId="2" borderId="6" xfId="0" applyNumberFormat="1" applyFont="1" applyFill="1" applyBorder="1" applyAlignment="1">
      <alignment horizontal="center" vertical="center"/>
    </xf>
    <xf numFmtId="2" fontId="25" fillId="2" borderId="0" xfId="0" applyNumberFormat="1" applyFont="1" applyFill="1" applyBorder="1" applyAlignment="1">
      <alignment horizontal="right" vertical="center"/>
    </xf>
    <xf numFmtId="0" fontId="25" fillId="2" borderId="0" xfId="0" applyFont="1" applyFill="1"/>
    <xf numFmtId="0" fontId="25" fillId="2" borderId="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top" wrapText="1"/>
    </xf>
    <xf numFmtId="0" fontId="16" fillId="2" borderId="6" xfId="0" quotePrefix="1" applyFont="1" applyFill="1" applyBorder="1" applyAlignment="1">
      <alignment horizontal="center" vertical="center" wrapText="1"/>
    </xf>
    <xf numFmtId="4" fontId="16" fillId="2" borderId="6" xfId="0" quotePrefix="1" applyNumberFormat="1" applyFont="1" applyFill="1" applyBorder="1" applyAlignment="1">
      <alignment horizontal="center" vertical="center" wrapText="1"/>
    </xf>
    <xf numFmtId="4" fontId="16" fillId="2" borderId="6" xfId="0" quotePrefix="1" applyNumberFormat="1" applyFont="1" applyFill="1" applyBorder="1" applyAlignment="1">
      <alignment vertical="center" wrapText="1"/>
    </xf>
    <xf numFmtId="2" fontId="25" fillId="2" borderId="0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6" fillId="2" borderId="0" xfId="0" applyFont="1" applyFill="1" applyAlignment="1">
      <alignment horizontal="left"/>
    </xf>
    <xf numFmtId="0" fontId="26" fillId="2" borderId="0" xfId="0" applyFont="1" applyFill="1"/>
    <xf numFmtId="0" fontId="27" fillId="2" borderId="0" xfId="0" applyFont="1" applyFill="1"/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2" fontId="15" fillId="2" borderId="6" xfId="0" applyNumberFormat="1" applyFont="1" applyFill="1" applyBorder="1" applyAlignment="1">
      <alignment horizontal="center" vertical="top" wrapText="1"/>
    </xf>
    <xf numFmtId="2" fontId="19" fillId="2" borderId="6" xfId="0" applyNumberFormat="1" applyFont="1" applyFill="1" applyBorder="1" applyAlignment="1">
      <alignment horizontal="center" vertical="center"/>
    </xf>
    <xf numFmtId="2" fontId="19" fillId="2" borderId="6" xfId="0" applyNumberFormat="1" applyFont="1" applyFill="1" applyBorder="1" applyAlignment="1">
      <alignment horizontal="center" vertical="center" wrapText="1"/>
    </xf>
    <xf numFmtId="2" fontId="23" fillId="2" borderId="6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16" fillId="2" borderId="6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4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/>
    <xf numFmtId="2" fontId="4" fillId="2" borderId="0" xfId="0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</cellXfs>
  <cellStyles count="4">
    <cellStyle name="TableStyleLight1" xfId="1"/>
    <cellStyle name="Обычный" xfId="0" builtinId="0"/>
    <cellStyle name="Обычный 2" xfId="2"/>
    <cellStyle name="Обычный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view="pageBreakPreview" topLeftCell="A13" zoomScale="85" zoomScaleNormal="85" zoomScaleSheetLayoutView="85" workbookViewId="0">
      <selection activeCell="C84" sqref="C84"/>
    </sheetView>
  </sheetViews>
  <sheetFormatPr defaultRowHeight="12.75"/>
  <cols>
    <col min="1" max="1" width="12" style="73" customWidth="1"/>
    <col min="2" max="2" width="9.85546875" style="73" customWidth="1"/>
    <col min="3" max="3" width="11.140625" style="73" customWidth="1"/>
    <col min="4" max="4" width="16.7109375" style="72" customWidth="1"/>
    <col min="5" max="5" width="40.5703125" style="72" customWidth="1"/>
    <col min="6" max="6" width="21.85546875" style="72" customWidth="1"/>
    <col min="7" max="8" width="13.7109375" style="74" customWidth="1"/>
    <col min="9" max="9" width="13.42578125" style="74" customWidth="1"/>
    <col min="10" max="10" width="0.28515625" style="74" hidden="1" customWidth="1"/>
    <col min="11" max="13" width="14.28515625" style="74" customWidth="1"/>
    <col min="14" max="14" width="13.7109375" style="72" customWidth="1"/>
    <col min="15" max="18" width="11.5703125" style="72" bestFit="1" customWidth="1"/>
    <col min="19" max="16384" width="9.140625" style="72"/>
  </cols>
  <sheetData>
    <row r="1" spans="1:14" s="4" customFormat="1" ht="15.75">
      <c r="A1" s="1"/>
      <c r="B1" s="1"/>
      <c r="C1" s="1"/>
      <c r="D1" s="2"/>
      <c r="E1" s="2"/>
      <c r="F1" s="2"/>
      <c r="G1" s="3"/>
      <c r="H1" s="3"/>
      <c r="I1" s="3"/>
      <c r="J1" s="3"/>
      <c r="K1" s="96" t="s">
        <v>230</v>
      </c>
      <c r="L1" s="96"/>
      <c r="M1" s="6"/>
    </row>
    <row r="2" spans="1:14" s="4" customFormat="1" ht="15.75">
      <c r="A2" s="5"/>
      <c r="B2" s="5"/>
      <c r="C2" s="5"/>
      <c r="G2" s="6"/>
      <c r="H2" s="6"/>
      <c r="I2" s="6"/>
      <c r="J2" s="6"/>
      <c r="K2" s="96" t="s">
        <v>226</v>
      </c>
      <c r="L2" s="96"/>
      <c r="M2" s="6"/>
    </row>
    <row r="3" spans="1:14" s="4" customFormat="1" ht="15.75">
      <c r="A3" s="5"/>
      <c r="B3" s="5"/>
      <c r="C3" s="5"/>
      <c r="G3" s="6"/>
      <c r="H3" s="6"/>
      <c r="I3" s="6"/>
      <c r="J3" s="6"/>
      <c r="K3" s="96" t="s">
        <v>231</v>
      </c>
      <c r="L3" s="96"/>
      <c r="M3" s="6"/>
    </row>
    <row r="4" spans="1:14" s="8" customFormat="1" ht="15.75">
      <c r="A4" s="5"/>
      <c r="B4" s="5"/>
      <c r="C4" s="5"/>
      <c r="D4" s="4"/>
      <c r="E4" s="4"/>
      <c r="F4" s="4"/>
      <c r="G4" s="6"/>
      <c r="H4" s="6"/>
      <c r="I4" s="6"/>
      <c r="J4" s="6"/>
      <c r="K4" s="7" t="s">
        <v>227</v>
      </c>
      <c r="L4" s="7"/>
      <c r="M4" s="10"/>
    </row>
    <row r="5" spans="1:14" s="4" customFormat="1" ht="15.75">
      <c r="A5" s="9"/>
      <c r="B5" s="9"/>
      <c r="C5" s="9"/>
      <c r="D5" s="8"/>
      <c r="E5" s="8"/>
      <c r="F5" s="8"/>
      <c r="G5" s="10"/>
      <c r="H5" s="10"/>
      <c r="I5" s="10"/>
      <c r="J5" s="10"/>
      <c r="K5" s="96" t="s">
        <v>229</v>
      </c>
      <c r="L5" s="96"/>
      <c r="M5" s="6"/>
    </row>
    <row r="6" spans="1:14" s="4" customFormat="1">
      <c r="A6" s="5"/>
      <c r="B6" s="5"/>
      <c r="C6" s="5"/>
      <c r="G6" s="6"/>
      <c r="H6" s="6"/>
      <c r="I6" s="6"/>
      <c r="J6" s="6"/>
      <c r="K6" s="6"/>
      <c r="L6" s="6"/>
      <c r="M6" s="6"/>
    </row>
    <row r="7" spans="1:14" s="4" customFormat="1">
      <c r="A7" s="5"/>
      <c r="B7" s="5"/>
      <c r="C7" s="5"/>
      <c r="G7" s="6"/>
      <c r="H7" s="6"/>
      <c r="I7" s="6"/>
      <c r="J7" s="6"/>
      <c r="K7" s="6"/>
      <c r="L7" s="6"/>
      <c r="M7" s="6"/>
    </row>
    <row r="8" spans="1:14" s="4" customFormat="1" hidden="1">
      <c r="A8" s="5"/>
      <c r="B8" s="5"/>
      <c r="C8" s="5"/>
      <c r="G8" s="6"/>
      <c r="H8" s="6"/>
      <c r="I8" s="6"/>
      <c r="J8" s="6"/>
      <c r="K8" s="6"/>
      <c r="L8" s="6"/>
      <c r="M8" s="6"/>
    </row>
    <row r="9" spans="1:14" s="4" customFormat="1" hidden="1">
      <c r="A9" s="5"/>
      <c r="B9" s="5"/>
      <c r="C9" s="5"/>
      <c r="G9" s="6"/>
      <c r="H9" s="6"/>
      <c r="I9" s="6"/>
      <c r="J9" s="6"/>
      <c r="K9" s="6"/>
      <c r="L9" s="6"/>
      <c r="M9" s="6"/>
    </row>
    <row r="10" spans="1:14" s="4" customFormat="1" hidden="1">
      <c r="A10" s="5"/>
      <c r="B10" s="5"/>
      <c r="C10" s="5"/>
      <c r="G10" s="6"/>
      <c r="H10" s="6"/>
      <c r="I10" s="6"/>
      <c r="J10" s="6"/>
      <c r="K10" s="6"/>
      <c r="L10" s="6"/>
      <c r="M10" s="6"/>
    </row>
    <row r="11" spans="1:14" s="4" customFormat="1" hidden="1">
      <c r="A11" s="5"/>
      <c r="B11" s="5"/>
      <c r="C11" s="5"/>
      <c r="G11" s="6"/>
      <c r="H11" s="6"/>
      <c r="I11" s="6"/>
      <c r="J11" s="6"/>
      <c r="K11" s="6"/>
      <c r="L11" s="6"/>
      <c r="M11" s="6"/>
    </row>
    <row r="12" spans="1:14" s="11" customFormat="1" ht="15">
      <c r="A12" s="5"/>
      <c r="B12" s="5"/>
      <c r="C12" s="5"/>
      <c r="D12" s="4"/>
      <c r="E12" s="4"/>
      <c r="F12" s="4"/>
      <c r="G12" s="6"/>
      <c r="H12" s="6"/>
      <c r="I12" s="77"/>
      <c r="J12" s="77"/>
      <c r="K12" s="78"/>
      <c r="L12" s="78"/>
      <c r="M12" s="78"/>
    </row>
    <row r="13" spans="1:14" s="15" customFormat="1" ht="18.75">
      <c r="A13" s="103" t="s">
        <v>129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4"/>
      <c r="M13" s="14"/>
      <c r="N13" s="14"/>
    </row>
    <row r="14" spans="1:14" s="15" customFormat="1" ht="18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14"/>
    </row>
    <row r="15" spans="1:14" s="89" customFormat="1" ht="30.6" customHeight="1">
      <c r="A15" s="105" t="s">
        <v>0</v>
      </c>
      <c r="B15" s="106" t="s">
        <v>1</v>
      </c>
      <c r="C15" s="106" t="s">
        <v>2</v>
      </c>
      <c r="D15" s="105" t="s">
        <v>3</v>
      </c>
      <c r="E15" s="105" t="s">
        <v>4</v>
      </c>
      <c r="F15" s="105" t="s">
        <v>5</v>
      </c>
      <c r="G15" s="97" t="s">
        <v>228</v>
      </c>
      <c r="H15" s="98"/>
      <c r="I15" s="98"/>
      <c r="J15" s="87"/>
      <c r="K15" s="99" t="s">
        <v>221</v>
      </c>
      <c r="L15" s="100"/>
      <c r="M15" s="101"/>
      <c r="N15" s="88"/>
    </row>
    <row r="16" spans="1:14" s="89" customFormat="1" ht="180" customHeight="1">
      <c r="A16" s="105"/>
      <c r="B16" s="106"/>
      <c r="C16" s="106"/>
      <c r="D16" s="105"/>
      <c r="E16" s="105"/>
      <c r="F16" s="105"/>
      <c r="G16" s="90" t="s">
        <v>198</v>
      </c>
      <c r="H16" s="65" t="s">
        <v>6</v>
      </c>
      <c r="I16" s="91" t="s">
        <v>7</v>
      </c>
      <c r="J16" s="65" t="s">
        <v>8</v>
      </c>
      <c r="K16" s="90" t="s">
        <v>198</v>
      </c>
      <c r="L16" s="65" t="s">
        <v>6</v>
      </c>
      <c r="M16" s="65" t="s">
        <v>7</v>
      </c>
      <c r="N16" s="88"/>
    </row>
    <row r="17" spans="1:18" s="9" customFormat="1">
      <c r="A17" s="75">
        <v>1</v>
      </c>
      <c r="B17" s="75">
        <v>2</v>
      </c>
      <c r="C17" s="75">
        <v>3</v>
      </c>
      <c r="D17" s="75">
        <v>4</v>
      </c>
      <c r="E17" s="75">
        <v>5</v>
      </c>
      <c r="F17" s="75">
        <v>6</v>
      </c>
      <c r="G17" s="75">
        <v>7</v>
      </c>
      <c r="H17" s="75">
        <v>8</v>
      </c>
      <c r="I17" s="75">
        <v>9</v>
      </c>
      <c r="J17" s="75">
        <v>10</v>
      </c>
      <c r="K17" s="75">
        <v>11</v>
      </c>
      <c r="L17" s="75">
        <v>12</v>
      </c>
      <c r="M17" s="75">
        <v>13</v>
      </c>
      <c r="N17" s="76"/>
    </row>
    <row r="18" spans="1:18" s="18" customFormat="1" ht="37.5" customHeight="1">
      <c r="A18" s="65" t="s">
        <v>9</v>
      </c>
      <c r="B18" s="65" t="s">
        <v>10</v>
      </c>
      <c r="C18" s="65" t="s">
        <v>10</v>
      </c>
      <c r="D18" s="16" t="s">
        <v>11</v>
      </c>
      <c r="E18" s="16" t="s">
        <v>10</v>
      </c>
      <c r="F18" s="16" t="s">
        <v>10</v>
      </c>
      <c r="G18" s="79">
        <f t="shared" ref="G18:M18" si="0">G19+G24+G28+G32+G35+G36+G37+G38+G39+G40+G41+G42+G43+G44+G45+G46+G47+G48+G49+G50+G51+G52+G53+G54</f>
        <v>72523406</v>
      </c>
      <c r="H18" s="79">
        <f t="shared" si="0"/>
        <v>53878124</v>
      </c>
      <c r="I18" s="79">
        <f t="shared" si="0"/>
        <v>18645282</v>
      </c>
      <c r="J18" s="79">
        <f t="shared" si="0"/>
        <v>18645282</v>
      </c>
      <c r="K18" s="79">
        <f t="shared" si="0"/>
        <v>31259730.459999997</v>
      </c>
      <c r="L18" s="79">
        <f t="shared" si="0"/>
        <v>26509730.459999997</v>
      </c>
      <c r="M18" s="79">
        <f t="shared" si="0"/>
        <v>4750000</v>
      </c>
      <c r="N18" s="17"/>
    </row>
    <row r="19" spans="1:18" s="18" customFormat="1" ht="76.5">
      <c r="A19" s="35" t="s">
        <v>12</v>
      </c>
      <c r="B19" s="36" t="s">
        <v>13</v>
      </c>
      <c r="C19" s="36" t="s">
        <v>14</v>
      </c>
      <c r="D19" s="37" t="s">
        <v>15</v>
      </c>
      <c r="E19" s="37" t="s">
        <v>140</v>
      </c>
      <c r="F19" s="37" t="s">
        <v>206</v>
      </c>
      <c r="G19" s="44">
        <f t="shared" ref="G19:G54" si="1">H19+I19</f>
        <v>34511582</v>
      </c>
      <c r="H19" s="47">
        <f t="shared" ref="H19:M19" si="2">SUM(H20:H23)</f>
        <v>21652500</v>
      </c>
      <c r="I19" s="47">
        <f t="shared" si="2"/>
        <v>12859082</v>
      </c>
      <c r="J19" s="47">
        <f t="shared" si="2"/>
        <v>12859082</v>
      </c>
      <c r="K19" s="33">
        <f t="shared" si="2"/>
        <v>13824753.93</v>
      </c>
      <c r="L19" s="33">
        <f t="shared" si="2"/>
        <v>13824753.93</v>
      </c>
      <c r="M19" s="33">
        <f t="shared" si="2"/>
        <v>0</v>
      </c>
      <c r="N19" s="34"/>
      <c r="O19" s="45"/>
      <c r="P19" s="45"/>
      <c r="Q19" s="45"/>
      <c r="R19" s="45"/>
    </row>
    <row r="20" spans="1:18" s="25" customFormat="1" ht="15">
      <c r="A20" s="35"/>
      <c r="B20" s="36"/>
      <c r="C20" s="36"/>
      <c r="D20" s="37"/>
      <c r="E20" s="19" t="s">
        <v>194</v>
      </c>
      <c r="F20" s="20"/>
      <c r="G20" s="21">
        <f t="shared" si="1"/>
        <v>15982500</v>
      </c>
      <c r="H20" s="22">
        <v>15982500</v>
      </c>
      <c r="I20" s="22"/>
      <c r="J20" s="22"/>
      <c r="K20" s="33">
        <f>SUM(L20:M20)</f>
        <v>8624753.9299999997</v>
      </c>
      <c r="L20" s="80">
        <v>8624753.9299999997</v>
      </c>
      <c r="M20" s="80"/>
      <c r="N20" s="23"/>
      <c r="O20" s="24"/>
      <c r="P20" s="24"/>
      <c r="Q20" s="24"/>
      <c r="R20" s="24"/>
    </row>
    <row r="21" spans="1:18" s="25" customFormat="1" ht="15">
      <c r="A21" s="26"/>
      <c r="B21" s="27"/>
      <c r="C21" s="27"/>
      <c r="D21" s="28"/>
      <c r="E21" s="29" t="s">
        <v>195</v>
      </c>
      <c r="F21" s="30"/>
      <c r="G21" s="31">
        <f t="shared" si="1"/>
        <v>470000</v>
      </c>
      <c r="H21" s="32">
        <v>470000</v>
      </c>
      <c r="I21" s="32"/>
      <c r="J21" s="32"/>
      <c r="K21" s="33">
        <f>SUM(L21:M21)</f>
        <v>0</v>
      </c>
      <c r="L21" s="80"/>
      <c r="M21" s="80"/>
      <c r="N21" s="23"/>
      <c r="O21" s="24"/>
      <c r="P21" s="24"/>
      <c r="Q21" s="24"/>
      <c r="R21" s="24"/>
    </row>
    <row r="22" spans="1:18" s="25" customFormat="1" ht="15">
      <c r="A22" s="26"/>
      <c r="B22" s="27"/>
      <c r="C22" s="27"/>
      <c r="D22" s="28"/>
      <c r="E22" s="19" t="s">
        <v>196</v>
      </c>
      <c r="F22" s="20"/>
      <c r="G22" s="21">
        <f t="shared" si="1"/>
        <v>5200000</v>
      </c>
      <c r="H22" s="22">
        <v>5200000</v>
      </c>
      <c r="I22" s="22"/>
      <c r="J22" s="22"/>
      <c r="K22" s="33">
        <f>SUM(L22:M22)</f>
        <v>5200000</v>
      </c>
      <c r="L22" s="80">
        <v>5200000</v>
      </c>
      <c r="M22" s="80"/>
      <c r="N22" s="23"/>
      <c r="O22" s="24"/>
      <c r="P22" s="24"/>
      <c r="Q22" s="24"/>
      <c r="R22" s="24"/>
    </row>
    <row r="23" spans="1:18" s="25" customFormat="1" ht="15">
      <c r="A23" s="26"/>
      <c r="B23" s="27"/>
      <c r="C23" s="27"/>
      <c r="D23" s="28"/>
      <c r="E23" s="19" t="s">
        <v>197</v>
      </c>
      <c r="F23" s="20"/>
      <c r="G23" s="21">
        <f t="shared" si="1"/>
        <v>12859082</v>
      </c>
      <c r="H23" s="22"/>
      <c r="I23" s="22">
        <v>12859082</v>
      </c>
      <c r="J23" s="22">
        <v>12859082</v>
      </c>
      <c r="K23" s="33">
        <f>SUM(L23:M23)</f>
        <v>0</v>
      </c>
      <c r="L23" s="80"/>
      <c r="M23" s="80"/>
      <c r="N23" s="23"/>
      <c r="O23" s="24"/>
      <c r="P23" s="24"/>
      <c r="Q23" s="24"/>
      <c r="R23" s="24"/>
    </row>
    <row r="24" spans="1:18" s="18" customFormat="1" ht="63.75">
      <c r="A24" s="27" t="s">
        <v>12</v>
      </c>
      <c r="B24" s="27" t="s">
        <v>13</v>
      </c>
      <c r="C24" s="27" t="s">
        <v>14</v>
      </c>
      <c r="D24" s="27" t="s">
        <v>15</v>
      </c>
      <c r="E24" s="27" t="s">
        <v>164</v>
      </c>
      <c r="F24" s="27" t="s">
        <v>166</v>
      </c>
      <c r="G24" s="38">
        <f t="shared" si="1"/>
        <v>2653000</v>
      </c>
      <c r="H24" s="38">
        <f t="shared" ref="H24:M24" si="3">SUM(H25:H27)</f>
        <v>2653000</v>
      </c>
      <c r="I24" s="38">
        <f t="shared" si="3"/>
        <v>0</v>
      </c>
      <c r="J24" s="38">
        <f t="shared" si="3"/>
        <v>0</v>
      </c>
      <c r="K24" s="43">
        <f t="shared" si="3"/>
        <v>1056389.4099999999</v>
      </c>
      <c r="L24" s="44">
        <f t="shared" si="3"/>
        <v>1056389.4099999999</v>
      </c>
      <c r="M24" s="44">
        <f t="shared" si="3"/>
        <v>0</v>
      </c>
      <c r="N24" s="34"/>
      <c r="O24" s="45"/>
    </row>
    <row r="25" spans="1:18" s="25" customFormat="1" ht="15">
      <c r="A25" s="35"/>
      <c r="B25" s="36"/>
      <c r="C25" s="36"/>
      <c r="D25" s="37"/>
      <c r="E25" s="19" t="s">
        <v>194</v>
      </c>
      <c r="F25" s="20"/>
      <c r="G25" s="21">
        <f t="shared" si="1"/>
        <v>2653000</v>
      </c>
      <c r="H25" s="21">
        <v>2653000</v>
      </c>
      <c r="I25" s="22"/>
      <c r="J25" s="22"/>
      <c r="K25" s="33">
        <f>SUM(L25:M25)</f>
        <v>1056389.4099999999</v>
      </c>
      <c r="L25" s="80">
        <v>1056389.4099999999</v>
      </c>
      <c r="M25" s="80"/>
      <c r="N25" s="23"/>
      <c r="O25" s="24"/>
    </row>
    <row r="26" spans="1:18" s="25" customFormat="1" ht="15">
      <c r="A26" s="26"/>
      <c r="B26" s="27"/>
      <c r="C26" s="27"/>
      <c r="D26" s="28"/>
      <c r="E26" s="19" t="s">
        <v>196</v>
      </c>
      <c r="F26" s="20"/>
      <c r="G26" s="21">
        <f t="shared" si="1"/>
        <v>0</v>
      </c>
      <c r="H26" s="22"/>
      <c r="I26" s="22"/>
      <c r="J26" s="22"/>
      <c r="K26" s="33">
        <f>SUM(L26:M26)</f>
        <v>0</v>
      </c>
      <c r="L26" s="80"/>
      <c r="M26" s="80"/>
      <c r="N26" s="23"/>
      <c r="O26" s="24"/>
    </row>
    <row r="27" spans="1:18" s="25" customFormat="1" ht="15">
      <c r="A27" s="26"/>
      <c r="B27" s="27"/>
      <c r="C27" s="27"/>
      <c r="D27" s="28"/>
      <c r="E27" s="19" t="s">
        <v>197</v>
      </c>
      <c r="F27" s="20"/>
      <c r="G27" s="21">
        <f t="shared" si="1"/>
        <v>0</v>
      </c>
      <c r="H27" s="22"/>
      <c r="I27" s="22"/>
      <c r="J27" s="22"/>
      <c r="K27" s="33">
        <f>SUM(L27:M27)</f>
        <v>0</v>
      </c>
      <c r="L27" s="80"/>
      <c r="M27" s="80"/>
      <c r="N27" s="23"/>
      <c r="O27" s="24"/>
    </row>
    <row r="28" spans="1:18" s="18" customFormat="1" ht="63.75">
      <c r="A28" s="26" t="s">
        <v>16</v>
      </c>
      <c r="B28" s="27" t="s">
        <v>17</v>
      </c>
      <c r="C28" s="27" t="s">
        <v>18</v>
      </c>
      <c r="D28" s="28" t="s">
        <v>19</v>
      </c>
      <c r="E28" s="28" t="s">
        <v>149</v>
      </c>
      <c r="F28" s="28" t="s">
        <v>167</v>
      </c>
      <c r="G28" s="38">
        <f t="shared" si="1"/>
        <v>1371400</v>
      </c>
      <c r="H28" s="39">
        <f t="shared" ref="H28:M28" si="4">SUM(H29:H31)</f>
        <v>423400</v>
      </c>
      <c r="I28" s="39">
        <f t="shared" si="4"/>
        <v>948000</v>
      </c>
      <c r="J28" s="39">
        <f t="shared" si="4"/>
        <v>948000</v>
      </c>
      <c r="K28" s="33">
        <f t="shared" si="4"/>
        <v>225479.37</v>
      </c>
      <c r="L28" s="33">
        <f t="shared" si="4"/>
        <v>225479.37</v>
      </c>
      <c r="M28" s="33">
        <f t="shared" si="4"/>
        <v>0</v>
      </c>
      <c r="N28" s="34"/>
    </row>
    <row r="29" spans="1:18" s="25" customFormat="1" ht="15">
      <c r="A29" s="35"/>
      <c r="B29" s="36"/>
      <c r="C29" s="36"/>
      <c r="D29" s="37"/>
      <c r="E29" s="19" t="s">
        <v>194</v>
      </c>
      <c r="F29" s="20"/>
      <c r="G29" s="21">
        <f t="shared" si="1"/>
        <v>378000</v>
      </c>
      <c r="H29" s="22">
        <v>378000</v>
      </c>
      <c r="I29" s="22"/>
      <c r="J29" s="22"/>
      <c r="K29" s="33">
        <f>SUM(L29:M29)</f>
        <v>225479.37</v>
      </c>
      <c r="L29" s="80">
        <v>225479.37</v>
      </c>
      <c r="M29" s="80"/>
      <c r="N29" s="23"/>
    </row>
    <row r="30" spans="1:18" s="25" customFormat="1" ht="15">
      <c r="A30" s="26"/>
      <c r="B30" s="27"/>
      <c r="C30" s="27"/>
      <c r="D30" s="28"/>
      <c r="E30" s="19" t="s">
        <v>196</v>
      </c>
      <c r="F30" s="20"/>
      <c r="G30" s="21">
        <f t="shared" si="1"/>
        <v>0</v>
      </c>
      <c r="H30" s="22"/>
      <c r="I30" s="22"/>
      <c r="J30" s="22"/>
      <c r="K30" s="33">
        <f>SUM(L30:M30)</f>
        <v>0</v>
      </c>
      <c r="L30" s="80"/>
      <c r="M30" s="80"/>
      <c r="N30" s="23"/>
    </row>
    <row r="31" spans="1:18" s="25" customFormat="1" ht="15">
      <c r="A31" s="26"/>
      <c r="B31" s="27"/>
      <c r="C31" s="27"/>
      <c r="D31" s="28"/>
      <c r="E31" s="19" t="s">
        <v>197</v>
      </c>
      <c r="F31" s="20"/>
      <c r="G31" s="21">
        <f t="shared" si="1"/>
        <v>993400</v>
      </c>
      <c r="H31" s="22">
        <v>45400</v>
      </c>
      <c r="I31" s="22">
        <v>948000</v>
      </c>
      <c r="J31" s="22">
        <v>948000</v>
      </c>
      <c r="K31" s="33">
        <f>SUM(L31:M31)</f>
        <v>0</v>
      </c>
      <c r="L31" s="80"/>
      <c r="M31" s="80"/>
      <c r="N31" s="23"/>
    </row>
    <row r="32" spans="1:18" s="18" customFormat="1" ht="114.75">
      <c r="A32" s="26" t="s">
        <v>20</v>
      </c>
      <c r="B32" s="27" t="s">
        <v>21</v>
      </c>
      <c r="C32" s="27" t="s">
        <v>22</v>
      </c>
      <c r="D32" s="28" t="s">
        <v>23</v>
      </c>
      <c r="E32" s="28" t="s">
        <v>150</v>
      </c>
      <c r="F32" s="28" t="s">
        <v>168</v>
      </c>
      <c r="G32" s="38">
        <f t="shared" si="1"/>
        <v>1678000</v>
      </c>
      <c r="H32" s="39">
        <f t="shared" ref="H32:M32" si="5">SUM(H33:H34)</f>
        <v>1678000</v>
      </c>
      <c r="I32" s="39">
        <f t="shared" si="5"/>
        <v>0</v>
      </c>
      <c r="J32" s="39">
        <f t="shared" si="5"/>
        <v>0</v>
      </c>
      <c r="K32" s="33">
        <f t="shared" si="5"/>
        <v>327341.62</v>
      </c>
      <c r="L32" s="33">
        <f t="shared" si="5"/>
        <v>327341.62</v>
      </c>
      <c r="M32" s="33">
        <f t="shared" si="5"/>
        <v>0</v>
      </c>
      <c r="N32" s="34"/>
    </row>
    <row r="33" spans="1:15" s="25" customFormat="1" ht="15">
      <c r="A33" s="35"/>
      <c r="B33" s="36"/>
      <c r="C33" s="36"/>
      <c r="D33" s="37"/>
      <c r="E33" s="19" t="s">
        <v>194</v>
      </c>
      <c r="F33" s="20"/>
      <c r="G33" s="21">
        <f t="shared" si="1"/>
        <v>608000</v>
      </c>
      <c r="H33" s="22">
        <v>608000</v>
      </c>
      <c r="I33" s="22"/>
      <c r="J33" s="22"/>
      <c r="K33" s="33">
        <f t="shared" ref="K33:K54" si="6">SUM(L33:M33)</f>
        <v>327341.62</v>
      </c>
      <c r="L33" s="80">
        <v>327341.62</v>
      </c>
      <c r="M33" s="80"/>
      <c r="N33" s="23"/>
    </row>
    <row r="34" spans="1:15" s="25" customFormat="1" ht="15">
      <c r="A34" s="26"/>
      <c r="B34" s="27"/>
      <c r="C34" s="27"/>
      <c r="D34" s="28"/>
      <c r="E34" s="29" t="s">
        <v>195</v>
      </c>
      <c r="F34" s="30"/>
      <c r="G34" s="31">
        <f t="shared" si="1"/>
        <v>1070000</v>
      </c>
      <c r="H34" s="32">
        <v>1070000</v>
      </c>
      <c r="I34" s="32"/>
      <c r="J34" s="32"/>
      <c r="K34" s="33">
        <f t="shared" si="6"/>
        <v>0</v>
      </c>
      <c r="L34" s="80"/>
      <c r="M34" s="80"/>
      <c r="N34" s="23"/>
    </row>
    <row r="35" spans="1:15" s="25" customFormat="1" ht="102">
      <c r="A35" s="26" t="s">
        <v>24</v>
      </c>
      <c r="B35" s="27" t="s">
        <v>25</v>
      </c>
      <c r="C35" s="27" t="s">
        <v>26</v>
      </c>
      <c r="D35" s="28" t="s">
        <v>27</v>
      </c>
      <c r="E35" s="28" t="s">
        <v>144</v>
      </c>
      <c r="F35" s="28" t="s">
        <v>169</v>
      </c>
      <c r="G35" s="38">
        <f t="shared" si="1"/>
        <v>400000</v>
      </c>
      <c r="H35" s="38">
        <v>400000</v>
      </c>
      <c r="I35" s="39"/>
      <c r="J35" s="39"/>
      <c r="K35" s="33">
        <f t="shared" si="6"/>
        <v>0</v>
      </c>
      <c r="L35" s="80"/>
      <c r="M35" s="80"/>
      <c r="N35" s="23"/>
      <c r="O35" s="24"/>
    </row>
    <row r="36" spans="1:15" s="25" customFormat="1" ht="63.75">
      <c r="A36" s="26" t="s">
        <v>29</v>
      </c>
      <c r="B36" s="27" t="s">
        <v>30</v>
      </c>
      <c r="C36" s="27" t="s">
        <v>28</v>
      </c>
      <c r="D36" s="28" t="s">
        <v>31</v>
      </c>
      <c r="E36" s="28" t="s">
        <v>147</v>
      </c>
      <c r="F36" s="28" t="s">
        <v>170</v>
      </c>
      <c r="G36" s="38">
        <f t="shared" si="1"/>
        <v>3498000</v>
      </c>
      <c r="H36" s="38">
        <v>3498000</v>
      </c>
      <c r="I36" s="39"/>
      <c r="J36" s="39"/>
      <c r="K36" s="33">
        <f t="shared" si="6"/>
        <v>2378245.38</v>
      </c>
      <c r="L36" s="80">
        <v>2378245.38</v>
      </c>
      <c r="M36" s="80"/>
      <c r="N36" s="23"/>
    </row>
    <row r="37" spans="1:15" s="25" customFormat="1" ht="63.75">
      <c r="A37" s="26" t="s">
        <v>29</v>
      </c>
      <c r="B37" s="27" t="s">
        <v>30</v>
      </c>
      <c r="C37" s="27" t="s">
        <v>28</v>
      </c>
      <c r="D37" s="28" t="s">
        <v>31</v>
      </c>
      <c r="E37" s="28" t="s">
        <v>149</v>
      </c>
      <c r="F37" s="28" t="s">
        <v>167</v>
      </c>
      <c r="G37" s="38">
        <f t="shared" si="1"/>
        <v>600000</v>
      </c>
      <c r="H37" s="39">
        <v>600000</v>
      </c>
      <c r="I37" s="39"/>
      <c r="J37" s="39"/>
      <c r="K37" s="33">
        <f t="shared" si="6"/>
        <v>600000</v>
      </c>
      <c r="L37" s="80">
        <v>600000</v>
      </c>
      <c r="M37" s="80"/>
      <c r="N37" s="23"/>
    </row>
    <row r="38" spans="1:15" s="25" customFormat="1" ht="63.75">
      <c r="A38" s="40" t="s">
        <v>132</v>
      </c>
      <c r="B38" s="40" t="s">
        <v>133</v>
      </c>
      <c r="C38" s="41" t="s">
        <v>134</v>
      </c>
      <c r="D38" s="42" t="s">
        <v>135</v>
      </c>
      <c r="E38" s="28" t="s">
        <v>157</v>
      </c>
      <c r="F38" s="28" t="s">
        <v>171</v>
      </c>
      <c r="G38" s="38">
        <f t="shared" si="1"/>
        <v>100000</v>
      </c>
      <c r="H38" s="39">
        <v>100000</v>
      </c>
      <c r="I38" s="39"/>
      <c r="J38" s="39"/>
      <c r="K38" s="33">
        <f t="shared" si="6"/>
        <v>0</v>
      </c>
      <c r="L38" s="80"/>
      <c r="M38" s="80"/>
      <c r="N38" s="23"/>
    </row>
    <row r="39" spans="1:15" s="25" customFormat="1" ht="63.75">
      <c r="A39" s="40" t="s">
        <v>132</v>
      </c>
      <c r="B39" s="40" t="s">
        <v>133</v>
      </c>
      <c r="C39" s="41" t="s">
        <v>134</v>
      </c>
      <c r="D39" s="42" t="s">
        <v>135</v>
      </c>
      <c r="E39" s="28" t="s">
        <v>136</v>
      </c>
      <c r="F39" s="28" t="s">
        <v>193</v>
      </c>
      <c r="G39" s="38">
        <f t="shared" si="1"/>
        <v>110000</v>
      </c>
      <c r="H39" s="39">
        <v>110000</v>
      </c>
      <c r="I39" s="39"/>
      <c r="J39" s="39"/>
      <c r="K39" s="33">
        <f t="shared" si="6"/>
        <v>0</v>
      </c>
      <c r="L39" s="80"/>
      <c r="M39" s="80"/>
      <c r="N39" s="23"/>
    </row>
    <row r="40" spans="1:15" s="25" customFormat="1" ht="127.5">
      <c r="A40" s="26" t="s">
        <v>32</v>
      </c>
      <c r="B40" s="27" t="s">
        <v>33</v>
      </c>
      <c r="C40" s="27" t="s">
        <v>34</v>
      </c>
      <c r="D40" s="28" t="s">
        <v>35</v>
      </c>
      <c r="E40" s="28" t="s">
        <v>124</v>
      </c>
      <c r="F40" s="28" t="s">
        <v>172</v>
      </c>
      <c r="G40" s="38">
        <f t="shared" si="1"/>
        <v>75000</v>
      </c>
      <c r="H40" s="39">
        <v>75000</v>
      </c>
      <c r="I40" s="39"/>
      <c r="J40" s="39"/>
      <c r="K40" s="33">
        <f t="shared" si="6"/>
        <v>21900</v>
      </c>
      <c r="L40" s="80">
        <v>21900</v>
      </c>
      <c r="M40" s="80"/>
      <c r="N40" s="23"/>
    </row>
    <row r="41" spans="1:15" s="25" customFormat="1" ht="63.75">
      <c r="A41" s="26" t="s">
        <v>36</v>
      </c>
      <c r="B41" s="27" t="s">
        <v>37</v>
      </c>
      <c r="C41" s="27" t="s">
        <v>38</v>
      </c>
      <c r="D41" s="28" t="s">
        <v>39</v>
      </c>
      <c r="E41" s="28" t="s">
        <v>40</v>
      </c>
      <c r="F41" s="28" t="s">
        <v>173</v>
      </c>
      <c r="G41" s="38">
        <f t="shared" si="1"/>
        <v>210000</v>
      </c>
      <c r="H41" s="39">
        <v>210000</v>
      </c>
      <c r="I41" s="39"/>
      <c r="J41" s="39"/>
      <c r="K41" s="33">
        <f t="shared" si="6"/>
        <v>41489.480000000003</v>
      </c>
      <c r="L41" s="80">
        <v>41489.480000000003</v>
      </c>
      <c r="M41" s="80"/>
      <c r="N41" s="23"/>
    </row>
    <row r="42" spans="1:15" s="25" customFormat="1" ht="63.75">
      <c r="A42" s="26" t="s">
        <v>36</v>
      </c>
      <c r="B42" s="27" t="s">
        <v>37</v>
      </c>
      <c r="C42" s="27" t="s">
        <v>38</v>
      </c>
      <c r="D42" s="28" t="s">
        <v>39</v>
      </c>
      <c r="E42" s="28" t="s">
        <v>137</v>
      </c>
      <c r="F42" s="28" t="s">
        <v>163</v>
      </c>
      <c r="G42" s="38">
        <f t="shared" si="1"/>
        <v>1920000</v>
      </c>
      <c r="H42" s="39">
        <v>1920000</v>
      </c>
      <c r="I42" s="39"/>
      <c r="J42" s="39"/>
      <c r="K42" s="33">
        <f t="shared" si="6"/>
        <v>249550</v>
      </c>
      <c r="L42" s="80">
        <v>249550</v>
      </c>
      <c r="M42" s="80"/>
      <c r="N42" s="23"/>
    </row>
    <row r="43" spans="1:15" s="25" customFormat="1" ht="76.5">
      <c r="A43" s="40" t="s">
        <v>125</v>
      </c>
      <c r="B43" s="40" t="s">
        <v>126</v>
      </c>
      <c r="C43" s="41" t="s">
        <v>127</v>
      </c>
      <c r="D43" s="42" t="s">
        <v>128</v>
      </c>
      <c r="E43" s="28" t="s">
        <v>143</v>
      </c>
      <c r="F43" s="28" t="s">
        <v>174</v>
      </c>
      <c r="G43" s="38">
        <f t="shared" si="1"/>
        <v>360000</v>
      </c>
      <c r="H43" s="39">
        <v>360000</v>
      </c>
      <c r="I43" s="39"/>
      <c r="J43" s="39"/>
      <c r="K43" s="33">
        <f t="shared" si="6"/>
        <v>10481.5</v>
      </c>
      <c r="L43" s="80">
        <v>10481.5</v>
      </c>
      <c r="M43" s="80"/>
      <c r="N43" s="23"/>
    </row>
    <row r="44" spans="1:15" s="25" customFormat="1" ht="63.75">
      <c r="A44" s="27" t="s">
        <v>199</v>
      </c>
      <c r="B44" s="40" t="s">
        <v>41</v>
      </c>
      <c r="C44" s="41" t="s">
        <v>42</v>
      </c>
      <c r="D44" s="42" t="s">
        <v>43</v>
      </c>
      <c r="E44" s="28" t="s">
        <v>141</v>
      </c>
      <c r="F44" s="28" t="s">
        <v>175</v>
      </c>
      <c r="G44" s="38">
        <f t="shared" si="1"/>
        <v>1974000</v>
      </c>
      <c r="H44" s="39">
        <v>1974000</v>
      </c>
      <c r="I44" s="39"/>
      <c r="J44" s="39"/>
      <c r="K44" s="33">
        <f t="shared" si="6"/>
        <v>1972664</v>
      </c>
      <c r="L44" s="80">
        <v>1972664</v>
      </c>
      <c r="M44" s="80"/>
      <c r="N44" s="23"/>
    </row>
    <row r="45" spans="1:15" s="18" customFormat="1" ht="89.25">
      <c r="A45" s="26" t="s">
        <v>138</v>
      </c>
      <c r="B45" s="27" t="s">
        <v>44</v>
      </c>
      <c r="C45" s="27" t="s">
        <v>45</v>
      </c>
      <c r="D45" s="28" t="s">
        <v>46</v>
      </c>
      <c r="E45" s="28" t="s">
        <v>47</v>
      </c>
      <c r="F45" s="28" t="s">
        <v>158</v>
      </c>
      <c r="G45" s="38">
        <f t="shared" si="1"/>
        <v>600000</v>
      </c>
      <c r="H45" s="38">
        <v>600000</v>
      </c>
      <c r="I45" s="43"/>
      <c r="J45" s="43"/>
      <c r="K45" s="33">
        <f t="shared" si="6"/>
        <v>208134.85</v>
      </c>
      <c r="L45" s="81">
        <v>208134.85</v>
      </c>
      <c r="M45" s="81"/>
      <c r="N45" s="17"/>
    </row>
    <row r="46" spans="1:15" s="18" customFormat="1" ht="51">
      <c r="A46" s="35" t="s">
        <v>139</v>
      </c>
      <c r="B46" s="36" t="s">
        <v>48</v>
      </c>
      <c r="C46" s="36" t="s">
        <v>45</v>
      </c>
      <c r="D46" s="37" t="s">
        <v>49</v>
      </c>
      <c r="E46" s="37" t="s">
        <v>153</v>
      </c>
      <c r="F46" s="37" t="s">
        <v>159</v>
      </c>
      <c r="G46" s="44">
        <f t="shared" si="1"/>
        <v>743300</v>
      </c>
      <c r="H46" s="44">
        <v>743300</v>
      </c>
      <c r="I46" s="43"/>
      <c r="J46" s="43"/>
      <c r="K46" s="33">
        <f t="shared" si="6"/>
        <v>376071.89</v>
      </c>
      <c r="L46" s="82">
        <v>376071.89</v>
      </c>
      <c r="M46" s="82"/>
      <c r="N46" s="17"/>
      <c r="O46" s="45"/>
    </row>
    <row r="47" spans="1:15" s="18" customFormat="1" ht="51">
      <c r="A47" s="35" t="s">
        <v>139</v>
      </c>
      <c r="B47" s="36" t="s">
        <v>48</v>
      </c>
      <c r="C47" s="36" t="s">
        <v>45</v>
      </c>
      <c r="D47" s="37" t="s">
        <v>49</v>
      </c>
      <c r="E47" s="37" t="s">
        <v>142</v>
      </c>
      <c r="F47" s="37" t="s">
        <v>160</v>
      </c>
      <c r="G47" s="44">
        <f t="shared" si="1"/>
        <v>910000</v>
      </c>
      <c r="H47" s="44">
        <v>910000</v>
      </c>
      <c r="I47" s="43"/>
      <c r="J47" s="43"/>
      <c r="K47" s="33">
        <f t="shared" si="6"/>
        <v>99294.84</v>
      </c>
      <c r="L47" s="82">
        <v>99294.84</v>
      </c>
      <c r="M47" s="82"/>
      <c r="N47" s="17"/>
    </row>
    <row r="48" spans="1:15" s="18" customFormat="1" ht="63.75">
      <c r="A48" s="35" t="s">
        <v>139</v>
      </c>
      <c r="B48" s="36" t="s">
        <v>48</v>
      </c>
      <c r="C48" s="36" t="s">
        <v>45</v>
      </c>
      <c r="D48" s="37" t="s">
        <v>49</v>
      </c>
      <c r="E48" s="37" t="s">
        <v>209</v>
      </c>
      <c r="F48" s="37" t="s">
        <v>210</v>
      </c>
      <c r="G48" s="44">
        <f t="shared" si="1"/>
        <v>200000</v>
      </c>
      <c r="H48" s="44">
        <v>200000</v>
      </c>
      <c r="I48" s="43"/>
      <c r="J48" s="43"/>
      <c r="K48" s="33">
        <f t="shared" si="6"/>
        <v>34129.03</v>
      </c>
      <c r="L48" s="82">
        <v>34129.03</v>
      </c>
      <c r="M48" s="82"/>
      <c r="N48" s="17"/>
    </row>
    <row r="49" spans="1:14" s="18" customFormat="1" ht="114.75">
      <c r="A49" s="35" t="s">
        <v>200</v>
      </c>
      <c r="B49" s="36">
        <v>7380</v>
      </c>
      <c r="C49" s="36" t="s">
        <v>220</v>
      </c>
      <c r="D49" s="37" t="s">
        <v>201</v>
      </c>
      <c r="E49" s="37" t="s">
        <v>140</v>
      </c>
      <c r="F49" s="37" t="s">
        <v>232</v>
      </c>
      <c r="G49" s="44">
        <f t="shared" si="1"/>
        <v>4838200</v>
      </c>
      <c r="H49" s="44"/>
      <c r="I49" s="43">
        <v>4838200</v>
      </c>
      <c r="J49" s="43">
        <v>4838200</v>
      </c>
      <c r="K49" s="33">
        <f t="shared" si="6"/>
        <v>4750000</v>
      </c>
      <c r="L49" s="82"/>
      <c r="M49" s="82">
        <v>4750000</v>
      </c>
      <c r="N49" s="17"/>
    </row>
    <row r="50" spans="1:14" s="18" customFormat="1" ht="63.75">
      <c r="A50" s="85" t="s">
        <v>211</v>
      </c>
      <c r="B50" s="86">
        <v>7693</v>
      </c>
      <c r="C50" s="86" t="s">
        <v>220</v>
      </c>
      <c r="D50" s="46" t="s">
        <v>219</v>
      </c>
      <c r="E50" s="46" t="s">
        <v>207</v>
      </c>
      <c r="F50" s="37" t="s">
        <v>212</v>
      </c>
      <c r="G50" s="44">
        <f t="shared" si="1"/>
        <v>420946</v>
      </c>
      <c r="H50" s="44">
        <v>420946</v>
      </c>
      <c r="I50" s="43"/>
      <c r="J50" s="43"/>
      <c r="K50" s="33">
        <f t="shared" si="6"/>
        <v>417387.63</v>
      </c>
      <c r="L50" s="82">
        <v>417387.63</v>
      </c>
      <c r="M50" s="82"/>
      <c r="N50" s="17"/>
    </row>
    <row r="51" spans="1:14" s="18" customFormat="1" ht="63.75">
      <c r="A51" s="85" t="s">
        <v>211</v>
      </c>
      <c r="B51" s="86">
        <v>7693</v>
      </c>
      <c r="C51" s="86"/>
      <c r="D51" s="46" t="s">
        <v>219</v>
      </c>
      <c r="E51" s="46" t="s">
        <v>208</v>
      </c>
      <c r="F51" s="37" t="s">
        <v>213</v>
      </c>
      <c r="G51" s="44">
        <f t="shared" si="1"/>
        <v>859600</v>
      </c>
      <c r="H51" s="44">
        <v>859600</v>
      </c>
      <c r="I51" s="43"/>
      <c r="J51" s="43"/>
      <c r="K51" s="33">
        <f t="shared" si="6"/>
        <v>656701.65</v>
      </c>
      <c r="L51" s="82">
        <v>656701.65</v>
      </c>
      <c r="M51" s="82"/>
      <c r="N51" s="17"/>
    </row>
    <row r="52" spans="1:14" s="25" customFormat="1" ht="89.25">
      <c r="A52" s="35" t="s">
        <v>50</v>
      </c>
      <c r="B52" s="36" t="s">
        <v>51</v>
      </c>
      <c r="C52" s="36" t="s">
        <v>52</v>
      </c>
      <c r="D52" s="37" t="s">
        <v>53</v>
      </c>
      <c r="E52" s="37" t="s">
        <v>116</v>
      </c>
      <c r="F52" s="37" t="s">
        <v>204</v>
      </c>
      <c r="G52" s="44">
        <f t="shared" si="1"/>
        <v>2940378</v>
      </c>
      <c r="H52" s="47">
        <v>2940378</v>
      </c>
      <c r="I52" s="47"/>
      <c r="J52" s="47"/>
      <c r="K52" s="33">
        <f t="shared" si="6"/>
        <v>7068</v>
      </c>
      <c r="L52" s="80">
        <v>7068</v>
      </c>
      <c r="M52" s="80"/>
      <c r="N52" s="23"/>
    </row>
    <row r="53" spans="1:14" s="25" customFormat="1" ht="63.75">
      <c r="A53" s="26" t="s">
        <v>156</v>
      </c>
      <c r="B53" s="27">
        <v>8240</v>
      </c>
      <c r="C53" s="27">
        <v>380</v>
      </c>
      <c r="D53" s="28" t="s">
        <v>154</v>
      </c>
      <c r="E53" s="28" t="s">
        <v>155</v>
      </c>
      <c r="F53" s="28" t="s">
        <v>192</v>
      </c>
      <c r="G53" s="38">
        <f t="shared" si="1"/>
        <v>10000000</v>
      </c>
      <c r="H53" s="39">
        <v>10000000</v>
      </c>
      <c r="I53" s="39"/>
      <c r="J53" s="39"/>
      <c r="K53" s="33">
        <f t="shared" si="6"/>
        <v>3428451.81</v>
      </c>
      <c r="L53" s="80">
        <v>3428451.81</v>
      </c>
      <c r="M53" s="80"/>
      <c r="N53" s="23"/>
    </row>
    <row r="54" spans="1:14" s="25" customFormat="1" ht="63.75">
      <c r="A54" s="26" t="s">
        <v>54</v>
      </c>
      <c r="B54" s="27" t="s">
        <v>55</v>
      </c>
      <c r="C54" s="27" t="s">
        <v>56</v>
      </c>
      <c r="D54" s="28" t="s">
        <v>57</v>
      </c>
      <c r="E54" s="28" t="s">
        <v>121</v>
      </c>
      <c r="F54" s="28" t="s">
        <v>176</v>
      </c>
      <c r="G54" s="38">
        <f t="shared" si="1"/>
        <v>1550000</v>
      </c>
      <c r="H54" s="39">
        <v>1550000</v>
      </c>
      <c r="I54" s="39"/>
      <c r="J54" s="39"/>
      <c r="K54" s="33">
        <f t="shared" si="6"/>
        <v>574196.06999999995</v>
      </c>
      <c r="L54" s="80">
        <v>574196.06999999995</v>
      </c>
      <c r="M54" s="80"/>
      <c r="N54" s="23"/>
    </row>
    <row r="55" spans="1:14" s="18" customFormat="1" ht="38.25">
      <c r="A55" s="65" t="s">
        <v>58</v>
      </c>
      <c r="B55" s="65" t="s">
        <v>10</v>
      </c>
      <c r="C55" s="65" t="s">
        <v>10</v>
      </c>
      <c r="D55" s="16" t="s">
        <v>59</v>
      </c>
      <c r="E55" s="16" t="s">
        <v>10</v>
      </c>
      <c r="F55" s="16" t="s">
        <v>10</v>
      </c>
      <c r="G55" s="43">
        <f t="shared" ref="G55:G61" si="7">H55+I55</f>
        <v>9779731</v>
      </c>
      <c r="H55" s="43">
        <f t="shared" ref="H55:M55" si="8">H56+H57+H58+H59+H60+H61</f>
        <v>9779731</v>
      </c>
      <c r="I55" s="43">
        <f t="shared" si="8"/>
        <v>0</v>
      </c>
      <c r="J55" s="43">
        <f t="shared" si="8"/>
        <v>0</v>
      </c>
      <c r="K55" s="43">
        <f t="shared" si="8"/>
        <v>1070819.51</v>
      </c>
      <c r="L55" s="43">
        <f t="shared" si="8"/>
        <v>1070819.51</v>
      </c>
      <c r="M55" s="43">
        <f t="shared" si="8"/>
        <v>0</v>
      </c>
      <c r="N55" s="48"/>
    </row>
    <row r="56" spans="1:14" s="18" customFormat="1" ht="63.75">
      <c r="A56" s="35" t="s">
        <v>60</v>
      </c>
      <c r="B56" s="36" t="s">
        <v>61</v>
      </c>
      <c r="C56" s="36" t="s">
        <v>62</v>
      </c>
      <c r="D56" s="37" t="s">
        <v>63</v>
      </c>
      <c r="E56" s="37" t="s">
        <v>146</v>
      </c>
      <c r="F56" s="37" t="s">
        <v>177</v>
      </c>
      <c r="G56" s="44">
        <f t="shared" si="7"/>
        <v>973580</v>
      </c>
      <c r="H56" s="47">
        <v>973580</v>
      </c>
      <c r="I56" s="47"/>
      <c r="J56" s="47"/>
      <c r="K56" s="44">
        <f t="shared" ref="K56:K61" si="9">SUM(L56:M56)</f>
        <v>183668</v>
      </c>
      <c r="L56" s="44">
        <f>96906+86762+0+0+0+0</f>
        <v>183668</v>
      </c>
      <c r="M56" s="44"/>
      <c r="N56" s="34"/>
    </row>
    <row r="57" spans="1:14" s="18" customFormat="1" ht="63.75">
      <c r="A57" s="35" t="s">
        <v>64</v>
      </c>
      <c r="B57" s="36" t="s">
        <v>65</v>
      </c>
      <c r="C57" s="36" t="s">
        <v>66</v>
      </c>
      <c r="D57" s="37" t="s">
        <v>67</v>
      </c>
      <c r="E57" s="37" t="s">
        <v>146</v>
      </c>
      <c r="F57" s="37" t="s">
        <v>178</v>
      </c>
      <c r="G57" s="44">
        <f t="shared" si="7"/>
        <v>1430496</v>
      </c>
      <c r="H57" s="47">
        <v>1430496</v>
      </c>
      <c r="I57" s="47"/>
      <c r="J57" s="47"/>
      <c r="K57" s="44">
        <f t="shared" si="9"/>
        <v>114627</v>
      </c>
      <c r="L57" s="44">
        <f>95523+19104+0+0+0+0</f>
        <v>114627</v>
      </c>
      <c r="M57" s="44"/>
      <c r="N57" s="34"/>
    </row>
    <row r="58" spans="1:14" s="18" customFormat="1" ht="63.75">
      <c r="A58" s="35" t="s">
        <v>64</v>
      </c>
      <c r="B58" s="36" t="s">
        <v>65</v>
      </c>
      <c r="C58" s="36" t="s">
        <v>66</v>
      </c>
      <c r="D58" s="37" t="s">
        <v>67</v>
      </c>
      <c r="E58" s="37" t="s">
        <v>118</v>
      </c>
      <c r="F58" s="37" t="s">
        <v>179</v>
      </c>
      <c r="G58" s="44">
        <f t="shared" si="7"/>
        <v>6295600</v>
      </c>
      <c r="H58" s="47">
        <v>6295600</v>
      </c>
      <c r="I58" s="47"/>
      <c r="J58" s="47"/>
      <c r="K58" s="44">
        <f t="shared" si="9"/>
        <v>491904</v>
      </c>
      <c r="L58" s="44">
        <f>409920+81984+0+0+0+0</f>
        <v>491904</v>
      </c>
      <c r="M58" s="44"/>
      <c r="N58" s="34"/>
    </row>
    <row r="59" spans="1:14" s="18" customFormat="1" ht="63.75">
      <c r="A59" s="35" t="s">
        <v>64</v>
      </c>
      <c r="B59" s="36" t="s">
        <v>65</v>
      </c>
      <c r="C59" s="36" t="s">
        <v>66</v>
      </c>
      <c r="D59" s="37" t="s">
        <v>67</v>
      </c>
      <c r="E59" s="37" t="s">
        <v>148</v>
      </c>
      <c r="F59" s="37" t="s">
        <v>191</v>
      </c>
      <c r="G59" s="44">
        <f t="shared" si="7"/>
        <v>272800</v>
      </c>
      <c r="H59" s="47">
        <v>272800</v>
      </c>
      <c r="I59" s="47"/>
      <c r="J59" s="47"/>
      <c r="K59" s="44">
        <f t="shared" si="9"/>
        <v>143222.51</v>
      </c>
      <c r="L59" s="44">
        <f>20268.07+20268.07+20268.07+20268.07+20498.12+41652.11</f>
        <v>143222.51</v>
      </c>
      <c r="M59" s="44"/>
      <c r="N59" s="34"/>
    </row>
    <row r="60" spans="1:14" s="18" customFormat="1" ht="51">
      <c r="A60" s="35" t="s">
        <v>68</v>
      </c>
      <c r="B60" s="36" t="s">
        <v>69</v>
      </c>
      <c r="C60" s="36" t="s">
        <v>70</v>
      </c>
      <c r="D60" s="37" t="s">
        <v>71</v>
      </c>
      <c r="E60" s="37" t="s">
        <v>145</v>
      </c>
      <c r="F60" s="37" t="s">
        <v>161</v>
      </c>
      <c r="G60" s="44">
        <f t="shared" si="7"/>
        <v>254535</v>
      </c>
      <c r="H60" s="47">
        <v>254535</v>
      </c>
      <c r="I60" s="47"/>
      <c r="J60" s="47"/>
      <c r="K60" s="44">
        <f t="shared" si="9"/>
        <v>25000</v>
      </c>
      <c r="L60" s="44">
        <f>0+0+0+0+0+0+25000</f>
        <v>25000</v>
      </c>
      <c r="M60" s="44"/>
      <c r="N60" s="34"/>
    </row>
    <row r="61" spans="1:14" s="18" customFormat="1" ht="63.75">
      <c r="A61" s="35" t="s">
        <v>72</v>
      </c>
      <c r="B61" s="36" t="s">
        <v>73</v>
      </c>
      <c r="C61" s="36" t="s">
        <v>74</v>
      </c>
      <c r="D61" s="37" t="s">
        <v>75</v>
      </c>
      <c r="E61" s="37" t="s">
        <v>76</v>
      </c>
      <c r="F61" s="37" t="s">
        <v>190</v>
      </c>
      <c r="G61" s="44">
        <f t="shared" si="7"/>
        <v>552720</v>
      </c>
      <c r="H61" s="47">
        <v>552720</v>
      </c>
      <c r="I61" s="47"/>
      <c r="J61" s="47"/>
      <c r="K61" s="44">
        <f t="shared" si="9"/>
        <v>112398</v>
      </c>
      <c r="L61" s="44">
        <f>0+0+112398+0+0+0</f>
        <v>112398</v>
      </c>
      <c r="M61" s="44"/>
      <c r="N61" s="34"/>
    </row>
    <row r="62" spans="1:14" s="18" customFormat="1" ht="63.75">
      <c r="A62" s="65" t="s">
        <v>77</v>
      </c>
      <c r="B62" s="65" t="s">
        <v>10</v>
      </c>
      <c r="C62" s="65" t="s">
        <v>10</v>
      </c>
      <c r="D62" s="16" t="s">
        <v>78</v>
      </c>
      <c r="E62" s="16" t="s">
        <v>10</v>
      </c>
      <c r="F62" s="16" t="s">
        <v>10</v>
      </c>
      <c r="G62" s="43">
        <f t="shared" ref="G62:M62" si="10">SUM(G63:G74)</f>
        <v>6758800</v>
      </c>
      <c r="H62" s="43">
        <f t="shared" si="10"/>
        <v>6608800</v>
      </c>
      <c r="I62" s="43">
        <f t="shared" si="10"/>
        <v>150000</v>
      </c>
      <c r="J62" s="43">
        <f t="shared" si="10"/>
        <v>150000</v>
      </c>
      <c r="K62" s="43">
        <f t="shared" si="10"/>
        <v>2402599.1100000003</v>
      </c>
      <c r="L62" s="43">
        <f t="shared" si="10"/>
        <v>2402599.1100000003</v>
      </c>
      <c r="M62" s="43">
        <f t="shared" si="10"/>
        <v>0</v>
      </c>
      <c r="N62" s="17"/>
    </row>
    <row r="63" spans="1:14" s="18" customFormat="1" ht="76.5">
      <c r="A63" s="35" t="s">
        <v>79</v>
      </c>
      <c r="B63" s="36" t="s">
        <v>80</v>
      </c>
      <c r="C63" s="36" t="s">
        <v>34</v>
      </c>
      <c r="D63" s="37" t="s">
        <v>81</v>
      </c>
      <c r="E63" s="37" t="s">
        <v>123</v>
      </c>
      <c r="F63" s="37" t="s">
        <v>189</v>
      </c>
      <c r="G63" s="44">
        <f t="shared" ref="G63:G74" si="11">H63+I63</f>
        <v>167000</v>
      </c>
      <c r="H63" s="47">
        <v>17000</v>
      </c>
      <c r="I63" s="47">
        <v>150000</v>
      </c>
      <c r="J63" s="47">
        <v>150000</v>
      </c>
      <c r="K63" s="47">
        <f t="shared" ref="K63:K74" si="12">SUM(L63:M63)</f>
        <v>0</v>
      </c>
      <c r="L63" s="47"/>
      <c r="M63" s="47"/>
      <c r="N63" s="49"/>
    </row>
    <row r="64" spans="1:14" s="18" customFormat="1" ht="63.75">
      <c r="A64" s="35" t="s">
        <v>82</v>
      </c>
      <c r="B64" s="36" t="s">
        <v>83</v>
      </c>
      <c r="C64" s="36" t="s">
        <v>84</v>
      </c>
      <c r="D64" s="37" t="s">
        <v>85</v>
      </c>
      <c r="E64" s="37" t="s">
        <v>113</v>
      </c>
      <c r="F64" s="37" t="s">
        <v>189</v>
      </c>
      <c r="G64" s="44">
        <f t="shared" si="11"/>
        <v>450000</v>
      </c>
      <c r="H64" s="47">
        <v>450000</v>
      </c>
      <c r="I64" s="47"/>
      <c r="J64" s="47"/>
      <c r="K64" s="47">
        <f t="shared" si="12"/>
        <v>146760.06</v>
      </c>
      <c r="L64" s="47">
        <v>146760.06</v>
      </c>
      <c r="M64" s="47"/>
      <c r="N64" s="34"/>
    </row>
    <row r="65" spans="1:14" s="18" customFormat="1" ht="102">
      <c r="A65" s="35" t="s">
        <v>86</v>
      </c>
      <c r="B65" s="36" t="s">
        <v>87</v>
      </c>
      <c r="C65" s="36" t="s">
        <v>84</v>
      </c>
      <c r="D65" s="37" t="s">
        <v>88</v>
      </c>
      <c r="E65" s="37" t="s">
        <v>113</v>
      </c>
      <c r="F65" s="37" t="s">
        <v>180</v>
      </c>
      <c r="G65" s="44">
        <f t="shared" si="11"/>
        <v>1298800</v>
      </c>
      <c r="H65" s="47">
        <v>1298800</v>
      </c>
      <c r="I65" s="47"/>
      <c r="J65" s="47"/>
      <c r="K65" s="47">
        <f t="shared" si="12"/>
        <v>161339.79999999999</v>
      </c>
      <c r="L65" s="47">
        <v>161339.79999999999</v>
      </c>
      <c r="M65" s="47"/>
      <c r="N65" s="34"/>
    </row>
    <row r="66" spans="1:14" s="18" customFormat="1" ht="89.25">
      <c r="A66" s="35" t="s">
        <v>89</v>
      </c>
      <c r="B66" s="36" t="s">
        <v>90</v>
      </c>
      <c r="C66" s="36" t="s">
        <v>84</v>
      </c>
      <c r="D66" s="37" t="s">
        <v>91</v>
      </c>
      <c r="E66" s="37" t="s">
        <v>113</v>
      </c>
      <c r="F66" s="37" t="s">
        <v>180</v>
      </c>
      <c r="G66" s="44">
        <f t="shared" si="11"/>
        <v>1218300</v>
      </c>
      <c r="H66" s="47">
        <v>1218300</v>
      </c>
      <c r="I66" s="47"/>
      <c r="J66" s="47"/>
      <c r="K66" s="47">
        <f t="shared" si="12"/>
        <v>345353.96</v>
      </c>
      <c r="L66" s="47">
        <v>345353.96</v>
      </c>
      <c r="M66" s="47"/>
      <c r="N66" s="34"/>
    </row>
    <row r="67" spans="1:14" s="18" customFormat="1" ht="76.5">
      <c r="A67" s="35" t="s">
        <v>92</v>
      </c>
      <c r="B67" s="36" t="s">
        <v>93</v>
      </c>
      <c r="C67" s="36" t="s">
        <v>84</v>
      </c>
      <c r="D67" s="37" t="s">
        <v>94</v>
      </c>
      <c r="E67" s="37" t="s">
        <v>114</v>
      </c>
      <c r="F67" s="37" t="s">
        <v>181</v>
      </c>
      <c r="G67" s="44">
        <f t="shared" si="11"/>
        <v>199000</v>
      </c>
      <c r="H67" s="47">
        <v>199000</v>
      </c>
      <c r="I67" s="47"/>
      <c r="J67" s="47"/>
      <c r="K67" s="47">
        <f t="shared" si="12"/>
        <v>0</v>
      </c>
      <c r="L67" s="47"/>
      <c r="M67" s="47"/>
      <c r="N67" s="34"/>
    </row>
    <row r="68" spans="1:14" s="18" customFormat="1" ht="76.5">
      <c r="A68" s="35" t="s">
        <v>92</v>
      </c>
      <c r="B68" s="36" t="s">
        <v>93</v>
      </c>
      <c r="C68" s="36" t="s">
        <v>84</v>
      </c>
      <c r="D68" s="37" t="s">
        <v>94</v>
      </c>
      <c r="E68" s="37" t="s">
        <v>95</v>
      </c>
      <c r="F68" s="37" t="s">
        <v>165</v>
      </c>
      <c r="G68" s="44">
        <f t="shared" si="11"/>
        <v>199000</v>
      </c>
      <c r="H68" s="47">
        <v>199000</v>
      </c>
      <c r="I68" s="47"/>
      <c r="J68" s="47"/>
      <c r="K68" s="47">
        <f t="shared" si="12"/>
        <v>0</v>
      </c>
      <c r="L68" s="47"/>
      <c r="M68" s="47"/>
      <c r="N68" s="34"/>
    </row>
    <row r="69" spans="1:14" s="55" customFormat="1" ht="180">
      <c r="A69" s="35" t="s">
        <v>96</v>
      </c>
      <c r="B69" s="36" t="s">
        <v>97</v>
      </c>
      <c r="C69" s="36" t="s">
        <v>61</v>
      </c>
      <c r="D69" s="50" t="s">
        <v>98</v>
      </c>
      <c r="E69" s="51" t="s">
        <v>151</v>
      </c>
      <c r="F69" s="51" t="s">
        <v>182</v>
      </c>
      <c r="G69" s="52">
        <f t="shared" si="11"/>
        <v>782000</v>
      </c>
      <c r="H69" s="53">
        <v>782000</v>
      </c>
      <c r="I69" s="53"/>
      <c r="J69" s="53"/>
      <c r="K69" s="53">
        <f t="shared" si="12"/>
        <v>733202.45</v>
      </c>
      <c r="L69" s="53">
        <v>733202.45</v>
      </c>
      <c r="M69" s="53"/>
      <c r="N69" s="54"/>
    </row>
    <row r="70" spans="1:14" s="55" customFormat="1" ht="178.5">
      <c r="A70" s="56" t="s">
        <v>99</v>
      </c>
      <c r="B70" s="57" t="s">
        <v>100</v>
      </c>
      <c r="C70" s="57" t="s">
        <v>101</v>
      </c>
      <c r="D70" s="51" t="s">
        <v>102</v>
      </c>
      <c r="E70" s="58" t="s">
        <v>233</v>
      </c>
      <c r="F70" s="51" t="s">
        <v>183</v>
      </c>
      <c r="G70" s="52">
        <f t="shared" si="11"/>
        <v>2000000</v>
      </c>
      <c r="H70" s="53">
        <v>2000000</v>
      </c>
      <c r="I70" s="53"/>
      <c r="J70" s="53"/>
      <c r="K70" s="53">
        <f t="shared" si="12"/>
        <v>1013346.1</v>
      </c>
      <c r="L70" s="53">
        <v>1013346.1</v>
      </c>
      <c r="M70" s="53"/>
      <c r="N70" s="54"/>
    </row>
    <row r="71" spans="1:14" s="55" customFormat="1" ht="127.5">
      <c r="A71" s="56" t="s">
        <v>103</v>
      </c>
      <c r="B71" s="57" t="s">
        <v>33</v>
      </c>
      <c r="C71" s="57" t="s">
        <v>34</v>
      </c>
      <c r="D71" s="51" t="s">
        <v>35</v>
      </c>
      <c r="E71" s="58" t="s">
        <v>233</v>
      </c>
      <c r="F71" s="51" t="s">
        <v>184</v>
      </c>
      <c r="G71" s="52">
        <f t="shared" si="11"/>
        <v>46700</v>
      </c>
      <c r="H71" s="53">
        <v>46700</v>
      </c>
      <c r="I71" s="53"/>
      <c r="J71" s="53"/>
      <c r="K71" s="53">
        <f t="shared" si="12"/>
        <v>2596.7399999999998</v>
      </c>
      <c r="L71" s="53">
        <v>2596.7399999999998</v>
      </c>
      <c r="M71" s="53"/>
      <c r="N71" s="54"/>
    </row>
    <row r="72" spans="1:14" s="55" customFormat="1" ht="63.75">
      <c r="A72" s="56" t="s">
        <v>104</v>
      </c>
      <c r="B72" s="57" t="s">
        <v>37</v>
      </c>
      <c r="C72" s="57" t="s">
        <v>38</v>
      </c>
      <c r="D72" s="51" t="s">
        <v>39</v>
      </c>
      <c r="E72" s="51" t="s">
        <v>122</v>
      </c>
      <c r="F72" s="51" t="s">
        <v>188</v>
      </c>
      <c r="G72" s="52">
        <f t="shared" si="11"/>
        <v>199000</v>
      </c>
      <c r="H72" s="53">
        <v>199000</v>
      </c>
      <c r="I72" s="53"/>
      <c r="J72" s="53"/>
      <c r="K72" s="53">
        <f t="shared" si="12"/>
        <v>0</v>
      </c>
      <c r="L72" s="53"/>
      <c r="M72" s="53"/>
      <c r="N72" s="54"/>
    </row>
    <row r="73" spans="1:14" s="55" customFormat="1" ht="63.75">
      <c r="A73" s="56" t="s">
        <v>104</v>
      </c>
      <c r="B73" s="57" t="s">
        <v>37</v>
      </c>
      <c r="C73" s="57" t="s">
        <v>38</v>
      </c>
      <c r="D73" s="51" t="s">
        <v>39</v>
      </c>
      <c r="E73" s="51" t="s">
        <v>130</v>
      </c>
      <c r="F73" s="59" t="s">
        <v>131</v>
      </c>
      <c r="G73" s="52">
        <f t="shared" si="11"/>
        <v>0</v>
      </c>
      <c r="H73" s="53"/>
      <c r="I73" s="53"/>
      <c r="J73" s="53"/>
      <c r="K73" s="53">
        <f t="shared" si="12"/>
        <v>0</v>
      </c>
      <c r="L73" s="53"/>
      <c r="M73" s="53"/>
      <c r="N73" s="54"/>
    </row>
    <row r="74" spans="1:14" s="55" customFormat="1" ht="114.75">
      <c r="A74" s="56" t="s">
        <v>104</v>
      </c>
      <c r="B74" s="57" t="s">
        <v>37</v>
      </c>
      <c r="C74" s="57" t="s">
        <v>38</v>
      </c>
      <c r="D74" s="51" t="s">
        <v>39</v>
      </c>
      <c r="E74" s="51" t="s">
        <v>115</v>
      </c>
      <c r="F74" s="51" t="s">
        <v>187</v>
      </c>
      <c r="G74" s="52">
        <f t="shared" si="11"/>
        <v>199000</v>
      </c>
      <c r="H74" s="53">
        <v>199000</v>
      </c>
      <c r="I74" s="53"/>
      <c r="J74" s="53"/>
      <c r="K74" s="53">
        <f t="shared" si="12"/>
        <v>0</v>
      </c>
      <c r="L74" s="53"/>
      <c r="M74" s="53"/>
      <c r="N74" s="54"/>
    </row>
    <row r="75" spans="1:14" s="18" customFormat="1" ht="76.5">
      <c r="A75" s="65" t="s">
        <v>105</v>
      </c>
      <c r="B75" s="65" t="s">
        <v>10</v>
      </c>
      <c r="C75" s="65" t="s">
        <v>10</v>
      </c>
      <c r="D75" s="16" t="s">
        <v>106</v>
      </c>
      <c r="E75" s="16" t="s">
        <v>10</v>
      </c>
      <c r="F75" s="16" t="s">
        <v>10</v>
      </c>
      <c r="G75" s="43">
        <f t="shared" ref="G75:M75" si="13">SUM(G76:G80)</f>
        <v>36392858</v>
      </c>
      <c r="H75" s="43">
        <f t="shared" si="13"/>
        <v>36392858</v>
      </c>
      <c r="I75" s="43">
        <f t="shared" si="13"/>
        <v>0</v>
      </c>
      <c r="J75" s="43">
        <f t="shared" si="13"/>
        <v>0</v>
      </c>
      <c r="K75" s="43">
        <f t="shared" si="13"/>
        <v>9980820.9100000001</v>
      </c>
      <c r="L75" s="43">
        <f t="shared" si="13"/>
        <v>9980820.9100000001</v>
      </c>
      <c r="M75" s="43">
        <f t="shared" si="13"/>
        <v>0</v>
      </c>
      <c r="N75" s="17"/>
    </row>
    <row r="76" spans="1:14" s="18" customFormat="1" ht="63.75">
      <c r="A76" s="60">
        <v>1216030</v>
      </c>
      <c r="B76" s="60" t="s">
        <v>41</v>
      </c>
      <c r="C76" s="61" t="s">
        <v>42</v>
      </c>
      <c r="D76" s="62" t="s">
        <v>43</v>
      </c>
      <c r="E76" s="37" t="s">
        <v>141</v>
      </c>
      <c r="F76" s="37" t="s">
        <v>205</v>
      </c>
      <c r="G76" s="44">
        <f>H76+I76</f>
        <v>11475000</v>
      </c>
      <c r="H76" s="47">
        <v>11475000</v>
      </c>
      <c r="I76" s="47"/>
      <c r="J76" s="47"/>
      <c r="K76" s="47">
        <f>SUM(L76:M76)</f>
        <v>3499433.99</v>
      </c>
      <c r="L76" s="47">
        <v>3499433.99</v>
      </c>
      <c r="M76" s="47"/>
      <c r="N76" s="17"/>
    </row>
    <row r="77" spans="1:14" s="18" customFormat="1" ht="51">
      <c r="A77" s="60">
        <v>1216030</v>
      </c>
      <c r="B77" s="60" t="s">
        <v>41</v>
      </c>
      <c r="C77" s="61" t="s">
        <v>42</v>
      </c>
      <c r="D77" s="62" t="s">
        <v>43</v>
      </c>
      <c r="E77" s="37" t="s">
        <v>152</v>
      </c>
      <c r="F77" s="37" t="s">
        <v>162</v>
      </c>
      <c r="G77" s="44">
        <f>H77+I77</f>
        <v>5600000</v>
      </c>
      <c r="H77" s="47">
        <v>5600000</v>
      </c>
      <c r="I77" s="47"/>
      <c r="J77" s="47"/>
      <c r="K77" s="47">
        <f>SUM(L77:M77)</f>
        <v>740834.82</v>
      </c>
      <c r="L77" s="47">
        <v>740834.82</v>
      </c>
      <c r="M77" s="47"/>
      <c r="N77" s="17"/>
    </row>
    <row r="78" spans="1:14" s="55" customFormat="1" ht="211.5" customHeight="1">
      <c r="A78" s="35">
        <v>1216071</v>
      </c>
      <c r="B78" s="36">
        <v>6071</v>
      </c>
      <c r="C78" s="36" t="s">
        <v>45</v>
      </c>
      <c r="D78" s="50" t="s">
        <v>117</v>
      </c>
      <c r="E78" s="51" t="s">
        <v>119</v>
      </c>
      <c r="F78" s="51" t="s">
        <v>185</v>
      </c>
      <c r="G78" s="52">
        <f>H78+I78</f>
        <v>13000000</v>
      </c>
      <c r="H78" s="53">
        <v>13000000</v>
      </c>
      <c r="I78" s="53"/>
      <c r="J78" s="53"/>
      <c r="K78" s="53">
        <f>SUM(L78:M78)</f>
        <v>2992488.69</v>
      </c>
      <c r="L78" s="53">
        <v>2992488.69</v>
      </c>
      <c r="M78" s="53"/>
      <c r="N78" s="54"/>
    </row>
    <row r="79" spans="1:14" s="55" customFormat="1" ht="84">
      <c r="A79" s="56">
        <v>1217461</v>
      </c>
      <c r="B79" s="57">
        <v>7461</v>
      </c>
      <c r="C79" s="57">
        <v>456</v>
      </c>
      <c r="D79" s="50" t="s">
        <v>203</v>
      </c>
      <c r="E79" s="51" t="s">
        <v>234</v>
      </c>
      <c r="F79" s="51" t="s">
        <v>202</v>
      </c>
      <c r="G79" s="52">
        <f>H79+I79</f>
        <v>5500000</v>
      </c>
      <c r="H79" s="53">
        <v>5500000</v>
      </c>
      <c r="I79" s="53"/>
      <c r="J79" s="53"/>
      <c r="K79" s="53">
        <f>SUM(L79:M79)</f>
        <v>2748063.41</v>
      </c>
      <c r="L79" s="53">
        <v>2748063.41</v>
      </c>
      <c r="M79" s="53"/>
      <c r="N79" s="54"/>
    </row>
    <row r="80" spans="1:14" s="55" customFormat="1" ht="63.75">
      <c r="A80" s="56" t="s">
        <v>107</v>
      </c>
      <c r="B80" s="57" t="s">
        <v>108</v>
      </c>
      <c r="C80" s="57" t="s">
        <v>109</v>
      </c>
      <c r="D80" s="51" t="s">
        <v>110</v>
      </c>
      <c r="E80" s="51" t="s">
        <v>120</v>
      </c>
      <c r="F80" s="51" t="s">
        <v>186</v>
      </c>
      <c r="G80" s="52">
        <f>H80+I80</f>
        <v>817858</v>
      </c>
      <c r="H80" s="53">
        <v>817858</v>
      </c>
      <c r="I80" s="53"/>
      <c r="J80" s="53"/>
      <c r="K80" s="53">
        <f>L80+M80</f>
        <v>0</v>
      </c>
      <c r="L80" s="53"/>
      <c r="M80" s="53"/>
      <c r="N80" s="63"/>
    </row>
    <row r="81" spans="1:14" s="18" customFormat="1" ht="51">
      <c r="A81" s="64">
        <v>370000</v>
      </c>
      <c r="B81" s="65"/>
      <c r="C81" s="65"/>
      <c r="D81" s="16" t="s">
        <v>218</v>
      </c>
      <c r="E81" s="16"/>
      <c r="F81" s="16"/>
      <c r="G81" s="43">
        <f>SUM(G82:G83)</f>
        <v>1100000</v>
      </c>
      <c r="H81" s="43">
        <f t="shared" ref="H81:M81" si="14">SUM(H82:H83)</f>
        <v>1100000</v>
      </c>
      <c r="I81" s="43">
        <f t="shared" si="14"/>
        <v>0</v>
      </c>
      <c r="J81" s="43">
        <f t="shared" si="14"/>
        <v>0</v>
      </c>
      <c r="K81" s="43">
        <f t="shared" si="14"/>
        <v>1100000</v>
      </c>
      <c r="L81" s="43">
        <f t="shared" si="14"/>
        <v>1100000</v>
      </c>
      <c r="M81" s="43">
        <f t="shared" si="14"/>
        <v>0</v>
      </c>
      <c r="N81" s="49"/>
    </row>
    <row r="82" spans="1:14" s="18" customFormat="1" ht="114.75">
      <c r="A82" s="35">
        <v>3719800</v>
      </c>
      <c r="B82" s="36">
        <v>9800</v>
      </c>
      <c r="C82" s="95" t="s">
        <v>235</v>
      </c>
      <c r="D82" s="46" t="s">
        <v>222</v>
      </c>
      <c r="E82" s="37" t="s">
        <v>214</v>
      </c>
      <c r="F82" s="37" t="s">
        <v>216</v>
      </c>
      <c r="G82" s="44">
        <f>H82+I82</f>
        <v>900000</v>
      </c>
      <c r="H82" s="47">
        <v>900000</v>
      </c>
      <c r="I82" s="47"/>
      <c r="J82" s="47"/>
      <c r="K82" s="47">
        <f>L82+M82</f>
        <v>900000</v>
      </c>
      <c r="L82" s="47">
        <v>900000</v>
      </c>
      <c r="M82" s="47"/>
      <c r="N82" s="49"/>
    </row>
    <row r="83" spans="1:14" s="18" customFormat="1" ht="114.75">
      <c r="A83" s="35">
        <v>3719800</v>
      </c>
      <c r="B83" s="36">
        <v>9800</v>
      </c>
      <c r="C83" s="95" t="s">
        <v>235</v>
      </c>
      <c r="D83" s="46" t="s">
        <v>222</v>
      </c>
      <c r="E83" s="37" t="s">
        <v>215</v>
      </c>
      <c r="F83" s="37" t="s">
        <v>217</v>
      </c>
      <c r="G83" s="44">
        <f>H83+I83</f>
        <v>200000</v>
      </c>
      <c r="H83" s="47">
        <v>200000</v>
      </c>
      <c r="I83" s="47"/>
      <c r="J83" s="47"/>
      <c r="K83" s="47">
        <f>L83+M83</f>
        <v>200000</v>
      </c>
      <c r="L83" s="47">
        <v>200000</v>
      </c>
      <c r="M83" s="47"/>
      <c r="N83" s="49"/>
    </row>
    <row r="84" spans="1:14" s="18" customFormat="1" ht="15">
      <c r="A84" s="64" t="s">
        <v>112</v>
      </c>
      <c r="B84" s="64" t="s">
        <v>112</v>
      </c>
      <c r="C84" s="64" t="s">
        <v>112</v>
      </c>
      <c r="D84" s="66" t="s">
        <v>111</v>
      </c>
      <c r="E84" s="66" t="s">
        <v>112</v>
      </c>
      <c r="F84" s="66" t="s">
        <v>112</v>
      </c>
      <c r="G84" s="67">
        <f t="shared" ref="G84:M84" si="15">G18+G55+G62+G75+G81</f>
        <v>126554795</v>
      </c>
      <c r="H84" s="67">
        <f t="shared" si="15"/>
        <v>107759513</v>
      </c>
      <c r="I84" s="67">
        <f t="shared" si="15"/>
        <v>18795282</v>
      </c>
      <c r="J84" s="67">
        <f t="shared" si="15"/>
        <v>18795282</v>
      </c>
      <c r="K84" s="67">
        <f t="shared" si="15"/>
        <v>45813969.989999995</v>
      </c>
      <c r="L84" s="67">
        <f t="shared" si="15"/>
        <v>41063969.989999995</v>
      </c>
      <c r="M84" s="67">
        <f t="shared" si="15"/>
        <v>4750000</v>
      </c>
      <c r="N84" s="68"/>
    </row>
    <row r="85" spans="1:14" s="18" customFormat="1" ht="15">
      <c r="A85" s="92"/>
      <c r="B85" s="92"/>
      <c r="C85" s="92"/>
      <c r="D85" s="93"/>
      <c r="E85" s="93"/>
      <c r="F85" s="93"/>
      <c r="G85" s="94"/>
      <c r="H85" s="94"/>
      <c r="I85" s="94"/>
      <c r="J85" s="94"/>
      <c r="K85" s="94"/>
      <c r="L85" s="94"/>
      <c r="M85" s="94"/>
      <c r="N85" s="68"/>
    </row>
    <row r="86" spans="1:14" s="25" customForma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69"/>
      <c r="M86" s="69"/>
      <c r="N86" s="69"/>
    </row>
    <row r="87" spans="1:14">
      <c r="A87" s="70" t="s">
        <v>223</v>
      </c>
      <c r="B87" s="84"/>
      <c r="C87" s="84"/>
      <c r="F87" s="70"/>
      <c r="G87" s="83"/>
      <c r="H87" s="83"/>
      <c r="I87" s="83"/>
      <c r="J87" s="83"/>
      <c r="K87" s="84" t="s">
        <v>224</v>
      </c>
    </row>
    <row r="88" spans="1:14">
      <c r="A88" s="70" t="s">
        <v>225</v>
      </c>
      <c r="B88" s="84"/>
      <c r="C88" s="84"/>
      <c r="F88" s="71"/>
      <c r="G88" s="83"/>
      <c r="H88" s="83"/>
      <c r="I88" s="83"/>
      <c r="J88" s="83"/>
      <c r="K88" s="83"/>
    </row>
    <row r="89" spans="1:14" ht="1.9" customHeight="1"/>
  </sheetData>
  <mergeCells count="14">
    <mergeCell ref="A86:K86"/>
    <mergeCell ref="A13:K13"/>
    <mergeCell ref="A15:A16"/>
    <mergeCell ref="B15:B16"/>
    <mergeCell ref="C15:C16"/>
    <mergeCell ref="D15:D16"/>
    <mergeCell ref="E15:E16"/>
    <mergeCell ref="F15:F16"/>
    <mergeCell ref="K1:L1"/>
    <mergeCell ref="K2:L2"/>
    <mergeCell ref="K3:L3"/>
    <mergeCell ref="K5:L5"/>
    <mergeCell ref="G15:I15"/>
    <mergeCell ref="K15:M1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77" fitToHeight="500" orientation="landscape" r:id="rId1"/>
  <rowBreaks count="4" manualBreakCount="4">
    <brk id="57" max="12" man="1"/>
    <brk id="66" max="12" man="1"/>
    <brk id="71" max="12" man="1"/>
    <brk id="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2022-07-21T07:58:27Z</cp:lastPrinted>
  <dcterms:created xsi:type="dcterms:W3CDTF">2021-02-05T13:04:18Z</dcterms:created>
  <dcterms:modified xsi:type="dcterms:W3CDTF">2022-07-21T07:58:30Z</dcterms:modified>
</cp:coreProperties>
</file>